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165" windowWidth="21555" windowHeight="11625"/>
  </bookViews>
  <sheets>
    <sheet name="ﾑｼｶﾞﾚｲ市場_20130510" sheetId="4" r:id="rId1"/>
    <sheet name="ﾑｼｶﾞﾚｲ精密_20130522" sheetId="7" r:id="rId2"/>
    <sheet name="ﾑｼｶﾞﾚｲ市場_20131121" sheetId="5" r:id="rId3"/>
    <sheet name="ﾑｼｶﾞﾚｲ精密_20131121" sheetId="8" r:id="rId4"/>
    <sheet name="ﾑｼｶﾞﾚｲ市場_20131217" sheetId="6" r:id="rId5"/>
    <sheet name="ﾑｼｶﾞﾚｲ精密_20131217" sheetId="9" r:id="rId6"/>
    <sheet name="ｿｳﾊﾁ市場_20131113" sheetId="10" r:id="rId7"/>
    <sheet name="ｿｳﾊﾁ精密_20131113" sheetId="13" r:id="rId8"/>
    <sheet name="ｿｳﾊﾁ精密(小底)_20130426" sheetId="11" r:id="rId9"/>
    <sheet name="ｿｳﾊﾁ精密(小底)_20130509" sheetId="12" r:id="rId10"/>
    <sheet name="ｱｶｶﾞﾚｲ市場_20140222" sheetId="14" r:id="rId11"/>
    <sheet name="Sheet1" sheetId="1" r:id="rId12"/>
    <sheet name="Sheet2" sheetId="2" r:id="rId13"/>
    <sheet name="Sheet3" sheetId="3" r:id="rId14"/>
  </sheets>
  <calcPr calcId="145621"/>
</workbook>
</file>

<file path=xl/calcChain.xml><?xml version="1.0" encoding="utf-8"?>
<calcChain xmlns="http://schemas.openxmlformats.org/spreadsheetml/2006/main">
  <c r="GV45" i="14" l="1"/>
  <c r="GQ45" i="14"/>
  <c r="GL45" i="14"/>
  <c r="GG45" i="14"/>
  <c r="GB45" i="14"/>
  <c r="FW45" i="14"/>
  <c r="FR45" i="14"/>
  <c r="FM45" i="14"/>
  <c r="FH45" i="14"/>
  <c r="FC45" i="14"/>
  <c r="EX45" i="14"/>
  <c r="ES45" i="14"/>
  <c r="EN45" i="14"/>
  <c r="EN54" i="14" s="1"/>
  <c r="EI45" i="14"/>
  <c r="EI54" i="14" s="1"/>
  <c r="ED45" i="14"/>
  <c r="ED54" i="14" s="1"/>
  <c r="DY45" i="14"/>
  <c r="DY54" i="14" s="1"/>
  <c r="DT45" i="14"/>
  <c r="DT54" i="14" s="1"/>
  <c r="DO45" i="14"/>
  <c r="DO54" i="14" s="1"/>
  <c r="DJ45" i="14"/>
  <c r="DJ54" i="14" s="1"/>
  <c r="DE45" i="14"/>
  <c r="DE54" i="14" s="1"/>
  <c r="CZ45" i="14"/>
  <c r="CZ54" i="14" s="1"/>
  <c r="CU45" i="14"/>
  <c r="CU54" i="14" s="1"/>
  <c r="CP45" i="14"/>
  <c r="CP54" i="14" s="1"/>
  <c r="CK45" i="14"/>
  <c r="CK54" i="14" s="1"/>
  <c r="CF45" i="14"/>
  <c r="CF54" i="14" s="1"/>
  <c r="CA45" i="14"/>
  <c r="CA54" i="14" s="1"/>
  <c r="BV45" i="14"/>
  <c r="BV54" i="14" s="1"/>
  <c r="BQ45" i="14"/>
  <c r="BQ54" i="14" s="1"/>
  <c r="BL45" i="14"/>
  <c r="BL54" i="14" s="1"/>
  <c r="BG45" i="14"/>
  <c r="BG54" i="14" s="1"/>
  <c r="BB45" i="14"/>
  <c r="BB54" i="14" s="1"/>
  <c r="AW45" i="14"/>
  <c r="AW54" i="14" s="1"/>
  <c r="AR45" i="14"/>
  <c r="AR54" i="14" s="1"/>
  <c r="AM45" i="14"/>
  <c r="AM54" i="14" s="1"/>
  <c r="AH45" i="14"/>
  <c r="AH54" i="14" s="1"/>
  <c r="AC45" i="14"/>
  <c r="AC54" i="14" s="1"/>
  <c r="X45" i="14"/>
  <c r="X54" i="14" s="1"/>
  <c r="S45" i="14"/>
  <c r="S54" i="14" s="1"/>
  <c r="N45" i="14"/>
  <c r="N54" i="14" s="1"/>
  <c r="I45" i="14"/>
  <c r="I54" i="14" s="1"/>
  <c r="D45" i="14"/>
  <c r="D54" i="14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7" i="14"/>
  <c r="A7" i="14"/>
  <c r="GW7" i="14" s="1"/>
  <c r="GW6" i="14"/>
  <c r="GR6" i="14"/>
  <c r="GM6" i="14"/>
  <c r="GH6" i="14"/>
  <c r="GC6" i="14"/>
  <c r="FX6" i="14"/>
  <c r="FS6" i="14"/>
  <c r="FN6" i="14"/>
  <c r="FI6" i="14"/>
  <c r="FD6" i="14"/>
  <c r="EY6" i="14"/>
  <c r="ET6" i="14"/>
  <c r="EO6" i="14"/>
  <c r="EJ6" i="14"/>
  <c r="EE6" i="14"/>
  <c r="DZ6" i="14"/>
  <c r="DU6" i="14"/>
  <c r="DP6" i="14"/>
  <c r="DK6" i="14"/>
  <c r="DF6" i="14"/>
  <c r="DA6" i="14"/>
  <c r="CV6" i="14"/>
  <c r="CQ6" i="14"/>
  <c r="CL6" i="14"/>
  <c r="CG6" i="14"/>
  <c r="CB6" i="14"/>
  <c r="BW6" i="14"/>
  <c r="BR6" i="14"/>
  <c r="BM6" i="14"/>
  <c r="BH6" i="14"/>
  <c r="BC6" i="14"/>
  <c r="AX6" i="14"/>
  <c r="AS6" i="14"/>
  <c r="AN6" i="14"/>
  <c r="AI6" i="14"/>
  <c r="AD6" i="14"/>
  <c r="Y6" i="14"/>
  <c r="T6" i="14"/>
  <c r="O6" i="14"/>
  <c r="J6" i="14"/>
  <c r="E6" i="14"/>
  <c r="DU5" i="14"/>
  <c r="DU4" i="14"/>
  <c r="CZ52" i="10"/>
  <c r="DE49" i="10"/>
  <c r="CZ49" i="10"/>
  <c r="CU49" i="10"/>
  <c r="CP49" i="10"/>
  <c r="CK49" i="10"/>
  <c r="CF49" i="10"/>
  <c r="CA49" i="10"/>
  <c r="CZ47" i="10"/>
  <c r="DE43" i="10"/>
  <c r="DE52" i="10" s="1"/>
  <c r="DE47" i="10" s="1"/>
  <c r="CZ43" i="10"/>
  <c r="CU43" i="10"/>
  <c r="CU52" i="10" s="1"/>
  <c r="CU47" i="10" s="1"/>
  <c r="CP43" i="10"/>
  <c r="CP52" i="10" s="1"/>
  <c r="CK43" i="10"/>
  <c r="CK52" i="10" s="1"/>
  <c r="CK47" i="10" s="1"/>
  <c r="CF43" i="10"/>
  <c r="CF52" i="10" s="1"/>
  <c r="CF47" i="10" s="1"/>
  <c r="CA43" i="10"/>
  <c r="CA52" i="10" s="1"/>
  <c r="CA47" i="10" s="1"/>
  <c r="BV43" i="10"/>
  <c r="BV52" i="10" s="1"/>
  <c r="BV49" i="10" s="1"/>
  <c r="BV50" i="10" s="1"/>
  <c r="BQ43" i="10"/>
  <c r="BQ52" i="10" s="1"/>
  <c r="BQ49" i="10" s="1"/>
  <c r="BQ50" i="10" s="1"/>
  <c r="BL43" i="10"/>
  <c r="BL52" i="10" s="1"/>
  <c r="BL49" i="10" s="1"/>
  <c r="BL50" i="10" s="1"/>
  <c r="BG43" i="10"/>
  <c r="BG52" i="10" s="1"/>
  <c r="BG49" i="10" s="1"/>
  <c r="BG50" i="10" s="1"/>
  <c r="BB43" i="10"/>
  <c r="BB52" i="10" s="1"/>
  <c r="BB49" i="10" s="1"/>
  <c r="BB50" i="10" s="1"/>
  <c r="AW43" i="10"/>
  <c r="AW52" i="10" s="1"/>
  <c r="AW49" i="10" s="1"/>
  <c r="AW50" i="10" s="1"/>
  <c r="AR43" i="10"/>
  <c r="AR52" i="10" s="1"/>
  <c r="AR49" i="10" s="1"/>
  <c r="AR50" i="10" s="1"/>
  <c r="AM43" i="10"/>
  <c r="AM52" i="10" s="1"/>
  <c r="AM49" i="10" s="1"/>
  <c r="AM50" i="10" s="1"/>
  <c r="AH43" i="10"/>
  <c r="AH49" i="10" s="1"/>
  <c r="AC43" i="10"/>
  <c r="AC52" i="10" s="1"/>
  <c r="X43" i="10"/>
  <c r="X52" i="10" s="1"/>
  <c r="S43" i="10"/>
  <c r="S49" i="10" s="1"/>
  <c r="N43" i="10"/>
  <c r="N49" i="10" s="1"/>
  <c r="I43" i="10"/>
  <c r="I52" i="10" s="1"/>
  <c r="D43" i="10"/>
  <c r="D52" i="10" s="1"/>
  <c r="C5" i="10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A5" i="10"/>
  <c r="DF4" i="10"/>
  <c r="DA4" i="10"/>
  <c r="CV4" i="10"/>
  <c r="CQ4" i="10"/>
  <c r="CL4" i="10"/>
  <c r="CG4" i="10"/>
  <c r="CB4" i="10"/>
  <c r="BW4" i="10"/>
  <c r="BR4" i="10"/>
  <c r="BM4" i="10"/>
  <c r="BH4" i="10"/>
  <c r="BC4" i="10"/>
  <c r="AX4" i="10"/>
  <c r="AS4" i="10"/>
  <c r="AN4" i="10"/>
  <c r="AI4" i="10"/>
  <c r="AD4" i="10"/>
  <c r="Y4" i="10"/>
  <c r="T4" i="10"/>
  <c r="O4" i="10"/>
  <c r="J4" i="10"/>
  <c r="E4" i="10"/>
  <c r="AZ48" i="6"/>
  <c r="AW48" i="6"/>
  <c r="AT48" i="6"/>
  <c r="AQ48" i="6"/>
  <c r="AN48" i="6"/>
  <c r="AK48" i="6"/>
  <c r="P47" i="6"/>
  <c r="M47" i="6"/>
  <c r="J47" i="6"/>
  <c r="G47" i="6"/>
  <c r="D47" i="6"/>
  <c r="D48" i="6" s="1"/>
  <c r="D49" i="6" s="1"/>
  <c r="AZ43" i="6"/>
  <c r="AZ51" i="6" s="1"/>
  <c r="AW43" i="6"/>
  <c r="AW51" i="6" s="1"/>
  <c r="AW46" i="6" s="1"/>
  <c r="AT43" i="6"/>
  <c r="AT51" i="6" s="1"/>
  <c r="AT46" i="6" s="1"/>
  <c r="AQ43" i="6"/>
  <c r="AQ51" i="6" s="1"/>
  <c r="AQ46" i="6" s="1"/>
  <c r="AN43" i="6"/>
  <c r="AN51" i="6" s="1"/>
  <c r="AK43" i="6"/>
  <c r="AK51" i="6" s="1"/>
  <c r="AK46" i="6" s="1"/>
  <c r="AH43" i="6"/>
  <c r="AH51" i="6" s="1"/>
  <c r="AH48" i="6" s="1"/>
  <c r="AH49" i="6" s="1"/>
  <c r="AE43" i="6"/>
  <c r="AE51" i="6" s="1"/>
  <c r="AE48" i="6" s="1"/>
  <c r="AE49" i="6" s="1"/>
  <c r="AB43" i="6"/>
  <c r="AB51" i="6" s="1"/>
  <c r="AB48" i="6" s="1"/>
  <c r="AB49" i="6" s="1"/>
  <c r="Y43" i="6"/>
  <c r="Y51" i="6" s="1"/>
  <c r="Y48" i="6" s="1"/>
  <c r="Y49" i="6" s="1"/>
  <c r="V43" i="6"/>
  <c r="V51" i="6" s="1"/>
  <c r="V48" i="6" s="1"/>
  <c r="V49" i="6" s="1"/>
  <c r="S43" i="6"/>
  <c r="S51" i="6" s="1"/>
  <c r="S48" i="6" s="1"/>
  <c r="S49" i="6" s="1"/>
  <c r="P43" i="6"/>
  <c r="M43" i="6"/>
  <c r="J43" i="6"/>
  <c r="G43" i="6"/>
  <c r="D43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A5" i="6"/>
  <c r="A6" i="6" s="1"/>
  <c r="BB4" i="6"/>
  <c r="BA4" i="6"/>
  <c r="AY4" i="6"/>
  <c r="AX4" i="6"/>
  <c r="AV4" i="6"/>
  <c r="AU4" i="6"/>
  <c r="AS4" i="6"/>
  <c r="AR4" i="6"/>
  <c r="AP4" i="6"/>
  <c r="AO4" i="6"/>
  <c r="AM4" i="6"/>
  <c r="AL4" i="6"/>
  <c r="AJ4" i="6"/>
  <c r="AI4" i="6"/>
  <c r="AG4" i="6"/>
  <c r="AF4" i="6"/>
  <c r="AD4" i="6"/>
  <c r="AC4" i="6"/>
  <c r="AA4" i="6"/>
  <c r="Z4" i="6"/>
  <c r="X4" i="6"/>
  <c r="W4" i="6"/>
  <c r="U4" i="6"/>
  <c r="T4" i="6"/>
  <c r="R4" i="6"/>
  <c r="Q4" i="6"/>
  <c r="O4" i="6"/>
  <c r="N4" i="6"/>
  <c r="L4" i="6"/>
  <c r="K4" i="6"/>
  <c r="I4" i="6"/>
  <c r="H4" i="6"/>
  <c r="F4" i="6"/>
  <c r="E4" i="6"/>
  <c r="BF48" i="5"/>
  <c r="BC48" i="5"/>
  <c r="AZ48" i="5"/>
  <c r="AW48" i="5"/>
  <c r="AT48" i="5"/>
  <c r="AQ48" i="5"/>
  <c r="AN48" i="5"/>
  <c r="J48" i="5"/>
  <c r="J49" i="5" s="1"/>
  <c r="G47" i="5"/>
  <c r="G48" i="5" s="1"/>
  <c r="G49" i="5" s="1"/>
  <c r="D47" i="5"/>
  <c r="BF43" i="5"/>
  <c r="BF51" i="5" s="1"/>
  <c r="BF46" i="5" s="1"/>
  <c r="BC43" i="5"/>
  <c r="BC51" i="5" s="1"/>
  <c r="BC46" i="5" s="1"/>
  <c r="AZ43" i="5"/>
  <c r="AZ51" i="5" s="1"/>
  <c r="AW43" i="5"/>
  <c r="AW51" i="5" s="1"/>
  <c r="AW46" i="5" s="1"/>
  <c r="AT43" i="5"/>
  <c r="AT51" i="5" s="1"/>
  <c r="AT46" i="5" s="1"/>
  <c r="AQ43" i="5"/>
  <c r="AQ51" i="5" s="1"/>
  <c r="AQ46" i="5" s="1"/>
  <c r="AN43" i="5"/>
  <c r="AN51" i="5" s="1"/>
  <c r="AK43" i="5"/>
  <c r="AK51" i="5" s="1"/>
  <c r="AK48" i="5" s="1"/>
  <c r="AK49" i="5" s="1"/>
  <c r="AH43" i="5"/>
  <c r="AH51" i="5" s="1"/>
  <c r="AH48" i="5" s="1"/>
  <c r="AH49" i="5" s="1"/>
  <c r="AE43" i="5"/>
  <c r="AE51" i="5" s="1"/>
  <c r="AE48" i="5" s="1"/>
  <c r="AE49" i="5" s="1"/>
  <c r="AB43" i="5"/>
  <c r="AB51" i="5" s="1"/>
  <c r="AB48" i="5" s="1"/>
  <c r="AB49" i="5" s="1"/>
  <c r="Y43" i="5"/>
  <c r="Y51" i="5" s="1"/>
  <c r="Y48" i="5" s="1"/>
  <c r="Y49" i="5" s="1"/>
  <c r="V43" i="5"/>
  <c r="V51" i="5" s="1"/>
  <c r="V48" i="5" s="1"/>
  <c r="V49" i="5" s="1"/>
  <c r="S43" i="5"/>
  <c r="S51" i="5" s="1"/>
  <c r="S48" i="5" s="1"/>
  <c r="S49" i="5" s="1"/>
  <c r="P43" i="5"/>
  <c r="P51" i="5" s="1"/>
  <c r="P48" i="5" s="1"/>
  <c r="P49" i="5" s="1"/>
  <c r="M43" i="5"/>
  <c r="M51" i="5" s="1"/>
  <c r="M48" i="5" s="1"/>
  <c r="M49" i="5" s="1"/>
  <c r="J43" i="5"/>
  <c r="J51" i="5" s="1"/>
  <c r="G43" i="5"/>
  <c r="G51" i="5" s="1"/>
  <c r="D43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A5" i="5"/>
  <c r="A6" i="5" s="1"/>
  <c r="BH4" i="5"/>
  <c r="BG4" i="5"/>
  <c r="BE4" i="5"/>
  <c r="BD4" i="5"/>
  <c r="BB4" i="5"/>
  <c r="BA4" i="5"/>
  <c r="AY4" i="5"/>
  <c r="AX4" i="5"/>
  <c r="AV4" i="5"/>
  <c r="AU4" i="5"/>
  <c r="AS4" i="5"/>
  <c r="AR4" i="5"/>
  <c r="AP4" i="5"/>
  <c r="AO4" i="5"/>
  <c r="AM4" i="5"/>
  <c r="AL4" i="5"/>
  <c r="AJ4" i="5"/>
  <c r="AI4" i="5"/>
  <c r="AG4" i="5"/>
  <c r="AF4" i="5"/>
  <c r="AD4" i="5"/>
  <c r="AC4" i="5"/>
  <c r="AA4" i="5"/>
  <c r="Z4" i="5"/>
  <c r="X4" i="5"/>
  <c r="W4" i="5"/>
  <c r="U4" i="5"/>
  <c r="T4" i="5"/>
  <c r="R4" i="5"/>
  <c r="Q4" i="5"/>
  <c r="O4" i="5"/>
  <c r="N4" i="5"/>
  <c r="L4" i="5"/>
  <c r="K4" i="5"/>
  <c r="I4" i="5"/>
  <c r="H4" i="5"/>
  <c r="F4" i="5"/>
  <c r="E4" i="5"/>
  <c r="AZ48" i="4"/>
  <c r="AW48" i="4"/>
  <c r="AT48" i="4"/>
  <c r="AQ48" i="4"/>
  <c r="AN48" i="4"/>
  <c r="AK48" i="4"/>
  <c r="P47" i="4"/>
  <c r="M47" i="4"/>
  <c r="J47" i="4"/>
  <c r="G47" i="4"/>
  <c r="D47" i="4"/>
  <c r="AZ43" i="4"/>
  <c r="AZ51" i="4" s="1"/>
  <c r="AW43" i="4"/>
  <c r="AW51" i="4" s="1"/>
  <c r="AW46" i="4" s="1"/>
  <c r="AT43" i="4"/>
  <c r="AT51" i="4" s="1"/>
  <c r="AT46" i="4" s="1"/>
  <c r="AQ43" i="4"/>
  <c r="AQ51" i="4" s="1"/>
  <c r="AQ46" i="4" s="1"/>
  <c r="AN43" i="4"/>
  <c r="AN51" i="4" s="1"/>
  <c r="AK43" i="4"/>
  <c r="AK51" i="4" s="1"/>
  <c r="AK46" i="4" s="1"/>
  <c r="AH43" i="4"/>
  <c r="AH51" i="4" s="1"/>
  <c r="AH48" i="4" s="1"/>
  <c r="AH49" i="4" s="1"/>
  <c r="AE43" i="4"/>
  <c r="AE51" i="4" s="1"/>
  <c r="AE48" i="4" s="1"/>
  <c r="AE49" i="4" s="1"/>
  <c r="AB43" i="4"/>
  <c r="AB51" i="4" s="1"/>
  <c r="AB48" i="4" s="1"/>
  <c r="AB49" i="4" s="1"/>
  <c r="Y43" i="4"/>
  <c r="Y51" i="4" s="1"/>
  <c r="Y48" i="4" s="1"/>
  <c r="Y49" i="4" s="1"/>
  <c r="V43" i="4"/>
  <c r="V51" i="4" s="1"/>
  <c r="V48" i="4" s="1"/>
  <c r="V49" i="4" s="1"/>
  <c r="S43" i="4"/>
  <c r="S51" i="4" s="1"/>
  <c r="S48" i="4" s="1"/>
  <c r="S49" i="4" s="1"/>
  <c r="P43" i="4"/>
  <c r="M43" i="4"/>
  <c r="J43" i="4"/>
  <c r="G43" i="4"/>
  <c r="D43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A5" i="4"/>
  <c r="AU5" i="4" s="1"/>
  <c r="BB4" i="4"/>
  <c r="BA4" i="4"/>
  <c r="AY4" i="4"/>
  <c r="AX4" i="4"/>
  <c r="AV4" i="4"/>
  <c r="AU4" i="4"/>
  <c r="AS4" i="4"/>
  <c r="AR4" i="4"/>
  <c r="AP4" i="4"/>
  <c r="AO4" i="4"/>
  <c r="AM4" i="4"/>
  <c r="AL4" i="4"/>
  <c r="AJ4" i="4"/>
  <c r="AI4" i="4"/>
  <c r="AG4" i="4"/>
  <c r="AF4" i="4"/>
  <c r="AD4" i="4"/>
  <c r="AC4" i="4"/>
  <c r="AA4" i="4"/>
  <c r="Z4" i="4"/>
  <c r="X4" i="4"/>
  <c r="W4" i="4"/>
  <c r="U4" i="4"/>
  <c r="T4" i="4"/>
  <c r="R4" i="4"/>
  <c r="Q4" i="4"/>
  <c r="O4" i="4"/>
  <c r="N4" i="4"/>
  <c r="L4" i="4"/>
  <c r="K4" i="4"/>
  <c r="I4" i="4"/>
  <c r="H4" i="4"/>
  <c r="F4" i="4"/>
  <c r="E4" i="4"/>
  <c r="O5" i="6" l="1"/>
  <c r="AM5" i="6"/>
  <c r="U5" i="6"/>
  <c r="AS5" i="6"/>
  <c r="G51" i="6"/>
  <c r="AA5" i="6"/>
  <c r="AY5" i="6"/>
  <c r="J51" i="6"/>
  <c r="I5" i="6"/>
  <c r="AG5" i="6"/>
  <c r="D51" i="6"/>
  <c r="P51" i="6"/>
  <c r="P48" i="6" s="1"/>
  <c r="P49" i="6" s="1"/>
  <c r="M51" i="6"/>
  <c r="M48" i="6" s="1"/>
  <c r="M49" i="6" s="1"/>
  <c r="AN46" i="6"/>
  <c r="AZ46" i="6"/>
  <c r="H5" i="5"/>
  <c r="O5" i="5"/>
  <c r="AF5" i="5"/>
  <c r="E5" i="5"/>
  <c r="W5" i="5"/>
  <c r="AM5" i="5"/>
  <c r="BD5" i="5"/>
  <c r="N5" i="5"/>
  <c r="AC5" i="5"/>
  <c r="AS5" i="5"/>
  <c r="D51" i="5"/>
  <c r="AU5" i="5"/>
  <c r="U5" i="5"/>
  <c r="AL5" i="5"/>
  <c r="BA5" i="5"/>
  <c r="D48" i="5"/>
  <c r="D49" i="5" s="1"/>
  <c r="E5" i="4"/>
  <c r="G51" i="4"/>
  <c r="L5" i="4"/>
  <c r="F5" i="4"/>
  <c r="R5" i="4"/>
  <c r="AC5" i="4"/>
  <c r="AL5" i="4"/>
  <c r="AX5" i="4"/>
  <c r="J51" i="4"/>
  <c r="K5" i="4"/>
  <c r="T5" i="4"/>
  <c r="AD5" i="4"/>
  <c r="AP5" i="4"/>
  <c r="BA5" i="4"/>
  <c r="M51" i="4"/>
  <c r="W5" i="4"/>
  <c r="AI5" i="4"/>
  <c r="AR5" i="4"/>
  <c r="BB5" i="4"/>
  <c r="D51" i="4"/>
  <c r="P51" i="4"/>
  <c r="N5" i="4"/>
  <c r="Z5" i="4"/>
  <c r="AJ5" i="4"/>
  <c r="T7" i="14"/>
  <c r="AN7" i="14"/>
  <c r="BH7" i="14"/>
  <c r="CB7" i="14"/>
  <c r="CV7" i="14"/>
  <c r="DP7" i="14"/>
  <c r="EJ7" i="14"/>
  <c r="FD7" i="14"/>
  <c r="FX7" i="14"/>
  <c r="GR7" i="14"/>
  <c r="O7" i="14"/>
  <c r="AI7" i="14"/>
  <c r="BC7" i="14"/>
  <c r="BW7" i="14"/>
  <c r="CQ7" i="14"/>
  <c r="DK7" i="14"/>
  <c r="EE7" i="14"/>
  <c r="EY7" i="14"/>
  <c r="FS7" i="14"/>
  <c r="GM7" i="14"/>
  <c r="J7" i="14"/>
  <c r="AD7" i="14"/>
  <c r="AX7" i="14"/>
  <c r="BR7" i="14"/>
  <c r="CL7" i="14"/>
  <c r="DF7" i="14"/>
  <c r="DZ7" i="14"/>
  <c r="ET7" i="14"/>
  <c r="FN7" i="14"/>
  <c r="GH7" i="14"/>
  <c r="A8" i="14"/>
  <c r="E7" i="14"/>
  <c r="Y7" i="14"/>
  <c r="AS7" i="14"/>
  <c r="BM7" i="14"/>
  <c r="CG7" i="14"/>
  <c r="DA7" i="14"/>
  <c r="DU7" i="14"/>
  <c r="EO7" i="14"/>
  <c r="FI7" i="14"/>
  <c r="GC7" i="14"/>
  <c r="A6" i="10"/>
  <c r="DF5" i="10"/>
  <c r="DA5" i="10"/>
  <c r="CV5" i="10"/>
  <c r="CQ5" i="10"/>
  <c r="CL5" i="10"/>
  <c r="CG5" i="10"/>
  <c r="CB5" i="10"/>
  <c r="BW5" i="10"/>
  <c r="BR5" i="10"/>
  <c r="BM5" i="10"/>
  <c r="BH5" i="10"/>
  <c r="BC5" i="10"/>
  <c r="AX5" i="10"/>
  <c r="AS5" i="10"/>
  <c r="AN5" i="10"/>
  <c r="AI5" i="10"/>
  <c r="AD5" i="10"/>
  <c r="Y5" i="10"/>
  <c r="T5" i="10"/>
  <c r="O5" i="10"/>
  <c r="J5" i="10"/>
  <c r="E5" i="10"/>
  <c r="CP47" i="10"/>
  <c r="D49" i="10"/>
  <c r="X49" i="10"/>
  <c r="N52" i="10"/>
  <c r="AH52" i="10"/>
  <c r="I49" i="10"/>
  <c r="AC49" i="10"/>
  <c r="S52" i="10"/>
  <c r="AX6" i="6"/>
  <c r="AR6" i="6"/>
  <c r="AL6" i="6"/>
  <c r="AF6" i="6"/>
  <c r="Z6" i="6"/>
  <c r="T6" i="6"/>
  <c r="N6" i="6"/>
  <c r="H6" i="6"/>
  <c r="BB6" i="6"/>
  <c r="AV6" i="6"/>
  <c r="AP6" i="6"/>
  <c r="AJ6" i="6"/>
  <c r="AD6" i="6"/>
  <c r="X6" i="6"/>
  <c r="R6" i="6"/>
  <c r="L6" i="6"/>
  <c r="F6" i="6"/>
  <c r="A7" i="6"/>
  <c r="BA6" i="6"/>
  <c r="AU6" i="6"/>
  <c r="AO6" i="6"/>
  <c r="AI6" i="6"/>
  <c r="AC6" i="6"/>
  <c r="W6" i="6"/>
  <c r="Q6" i="6"/>
  <c r="K6" i="6"/>
  <c r="E6" i="6"/>
  <c r="AY6" i="6"/>
  <c r="AS6" i="6"/>
  <c r="AM6" i="6"/>
  <c r="AG6" i="6"/>
  <c r="AA6" i="6"/>
  <c r="U6" i="6"/>
  <c r="O6" i="6"/>
  <c r="I6" i="6"/>
  <c r="F5" i="6"/>
  <c r="L5" i="6"/>
  <c r="R5" i="6"/>
  <c r="X5" i="6"/>
  <c r="AD5" i="6"/>
  <c r="AJ5" i="6"/>
  <c r="AP5" i="6"/>
  <c r="AV5" i="6"/>
  <c r="BB5" i="6"/>
  <c r="H5" i="6"/>
  <c r="N5" i="6"/>
  <c r="T5" i="6"/>
  <c r="Z5" i="6"/>
  <c r="AF5" i="6"/>
  <c r="AL5" i="6"/>
  <c r="AR5" i="6"/>
  <c r="AX5" i="6"/>
  <c r="E5" i="6"/>
  <c r="K5" i="6"/>
  <c r="Q5" i="6"/>
  <c r="W5" i="6"/>
  <c r="AC5" i="6"/>
  <c r="AI5" i="6"/>
  <c r="AO5" i="6"/>
  <c r="AU5" i="6"/>
  <c r="BA5" i="6"/>
  <c r="J48" i="6"/>
  <c r="J49" i="6" s="1"/>
  <c r="G48" i="6"/>
  <c r="G49" i="6" s="1"/>
  <c r="BH6" i="5"/>
  <c r="BB6" i="5"/>
  <c r="AV6" i="5"/>
  <c r="AP6" i="5"/>
  <c r="AJ6" i="5"/>
  <c r="AD6" i="5"/>
  <c r="X6" i="5"/>
  <c r="R6" i="5"/>
  <c r="L6" i="5"/>
  <c r="F6" i="5"/>
  <c r="BD6" i="5"/>
  <c r="AU6" i="5"/>
  <c r="AM6" i="5"/>
  <c r="AF6" i="5"/>
  <c r="W6" i="5"/>
  <c r="O6" i="5"/>
  <c r="H6" i="5"/>
  <c r="BA6" i="5"/>
  <c r="AS6" i="5"/>
  <c r="AL6" i="5"/>
  <c r="AC6" i="5"/>
  <c r="U6" i="5"/>
  <c r="N6" i="5"/>
  <c r="E6" i="5"/>
  <c r="A7" i="5"/>
  <c r="BG6" i="5"/>
  <c r="AY6" i="5"/>
  <c r="AR6" i="5"/>
  <c r="AI6" i="5"/>
  <c r="AA6" i="5"/>
  <c r="T6" i="5"/>
  <c r="K6" i="5"/>
  <c r="BE6" i="5"/>
  <c r="AX6" i="5"/>
  <c r="AO6" i="5"/>
  <c r="AG6" i="5"/>
  <c r="Z6" i="5"/>
  <c r="Q6" i="5"/>
  <c r="I6" i="5"/>
  <c r="K5" i="5"/>
  <c r="T5" i="5"/>
  <c r="AA5" i="5"/>
  <c r="AI5" i="5"/>
  <c r="AR5" i="5"/>
  <c r="AY5" i="5"/>
  <c r="BG5" i="5"/>
  <c r="BH5" i="5"/>
  <c r="BB5" i="5"/>
  <c r="AV5" i="5"/>
  <c r="AP5" i="5"/>
  <c r="AJ5" i="5"/>
  <c r="AD5" i="5"/>
  <c r="X5" i="5"/>
  <c r="R5" i="5"/>
  <c r="L5" i="5"/>
  <c r="F5" i="5"/>
  <c r="I5" i="5"/>
  <c r="Q5" i="5"/>
  <c r="Z5" i="5"/>
  <c r="AG5" i="5"/>
  <c r="AO5" i="5"/>
  <c r="AX5" i="5"/>
  <c r="BE5" i="5"/>
  <c r="AN46" i="5"/>
  <c r="AZ46" i="5"/>
  <c r="AY5" i="4"/>
  <c r="AS5" i="4"/>
  <c r="AM5" i="4"/>
  <c r="AG5" i="4"/>
  <c r="AA5" i="4"/>
  <c r="U5" i="4"/>
  <c r="O5" i="4"/>
  <c r="I5" i="4"/>
  <c r="H5" i="4"/>
  <c r="Q5" i="4"/>
  <c r="X5" i="4"/>
  <c r="AF5" i="4"/>
  <c r="AO5" i="4"/>
  <c r="AV5" i="4"/>
  <c r="A6" i="4"/>
  <c r="AN46" i="4"/>
  <c r="AZ46" i="4"/>
  <c r="A9" i="14" l="1"/>
  <c r="GH8" i="14"/>
  <c r="FN8" i="14"/>
  <c r="ET8" i="14"/>
  <c r="DZ8" i="14"/>
  <c r="DF8" i="14"/>
  <c r="CL8" i="14"/>
  <c r="BR8" i="14"/>
  <c r="AX8" i="14"/>
  <c r="AD8" i="14"/>
  <c r="J8" i="14"/>
  <c r="GM8" i="14"/>
  <c r="FS8" i="14"/>
  <c r="EY8" i="14"/>
  <c r="EE8" i="14"/>
  <c r="DK8" i="14"/>
  <c r="CQ8" i="14"/>
  <c r="BW8" i="14"/>
  <c r="BC8" i="14"/>
  <c r="AI8" i="14"/>
  <c r="O8" i="14"/>
  <c r="GR8" i="14"/>
  <c r="FX8" i="14"/>
  <c r="FD8" i="14"/>
  <c r="EJ8" i="14"/>
  <c r="DP8" i="14"/>
  <c r="CV8" i="14"/>
  <c r="CB8" i="14"/>
  <c r="BH8" i="14"/>
  <c r="AN8" i="14"/>
  <c r="T8" i="14"/>
  <c r="GW8" i="14"/>
  <c r="GC8" i="14"/>
  <c r="FI8" i="14"/>
  <c r="EO8" i="14"/>
  <c r="DU8" i="14"/>
  <c r="DA8" i="14"/>
  <c r="CG8" i="14"/>
  <c r="BM8" i="14"/>
  <c r="AS8" i="14"/>
  <c r="Y8" i="14"/>
  <c r="E8" i="14"/>
  <c r="AI6" i="10"/>
  <c r="O6" i="10"/>
  <c r="DF6" i="10"/>
  <c r="CV6" i="10"/>
  <c r="CL6" i="10"/>
  <c r="CB6" i="10"/>
  <c r="BR6" i="10"/>
  <c r="BH6" i="10"/>
  <c r="AX6" i="10"/>
  <c r="AN6" i="10"/>
  <c r="T6" i="10"/>
  <c r="Y6" i="10"/>
  <c r="E6" i="10"/>
  <c r="A7" i="10"/>
  <c r="DA6" i="10"/>
  <c r="CQ6" i="10"/>
  <c r="CG6" i="10"/>
  <c r="BW6" i="10"/>
  <c r="BM6" i="10"/>
  <c r="BC6" i="10"/>
  <c r="AS6" i="10"/>
  <c r="AD6" i="10"/>
  <c r="J6" i="10"/>
  <c r="A8" i="6"/>
  <c r="BA7" i="6"/>
  <c r="AU7" i="6"/>
  <c r="AO7" i="6"/>
  <c r="AI7" i="6"/>
  <c r="AC7" i="6"/>
  <c r="W7" i="6"/>
  <c r="Q7" i="6"/>
  <c r="K7" i="6"/>
  <c r="E7" i="6"/>
  <c r="AY7" i="6"/>
  <c r="AS7" i="6"/>
  <c r="AM7" i="6"/>
  <c r="AG7" i="6"/>
  <c r="AA7" i="6"/>
  <c r="U7" i="6"/>
  <c r="O7" i="6"/>
  <c r="I7" i="6"/>
  <c r="AX7" i="6"/>
  <c r="AR7" i="6"/>
  <c r="AL7" i="6"/>
  <c r="AF7" i="6"/>
  <c r="Z7" i="6"/>
  <c r="T7" i="6"/>
  <c r="N7" i="6"/>
  <c r="H7" i="6"/>
  <c r="BB7" i="6"/>
  <c r="AV7" i="6"/>
  <c r="AP7" i="6"/>
  <c r="AJ7" i="6"/>
  <c r="AD7" i="6"/>
  <c r="X7" i="6"/>
  <c r="R7" i="6"/>
  <c r="L7" i="6"/>
  <c r="F7" i="6"/>
  <c r="BH7" i="5"/>
  <c r="BB7" i="5"/>
  <c r="AV7" i="5"/>
  <c r="AP7" i="5"/>
  <c r="AJ7" i="5"/>
  <c r="AD7" i="5"/>
  <c r="X7" i="5"/>
  <c r="R7" i="5"/>
  <c r="L7" i="5"/>
  <c r="F7" i="5"/>
  <c r="BA7" i="5"/>
  <c r="AS7" i="5"/>
  <c r="AL7" i="5"/>
  <c r="AC7" i="5"/>
  <c r="U7" i="5"/>
  <c r="N7" i="5"/>
  <c r="E7" i="5"/>
  <c r="A8" i="5"/>
  <c r="BG7" i="5"/>
  <c r="AY7" i="5"/>
  <c r="AR7" i="5"/>
  <c r="AI7" i="5"/>
  <c r="AA7" i="5"/>
  <c r="T7" i="5"/>
  <c r="K7" i="5"/>
  <c r="BE7" i="5"/>
  <c r="AX7" i="5"/>
  <c r="AO7" i="5"/>
  <c r="AG7" i="5"/>
  <c r="Z7" i="5"/>
  <c r="Q7" i="5"/>
  <c r="I7" i="5"/>
  <c r="BD7" i="5"/>
  <c r="AU7" i="5"/>
  <c r="AM7" i="5"/>
  <c r="AF7" i="5"/>
  <c r="W7" i="5"/>
  <c r="O7" i="5"/>
  <c r="H7" i="5"/>
  <c r="AX6" i="4"/>
  <c r="BB6" i="4"/>
  <c r="AV6" i="4"/>
  <c r="AP6" i="4"/>
  <c r="AJ6" i="4"/>
  <c r="AD6" i="4"/>
  <c r="X6" i="4"/>
  <c r="R6" i="4"/>
  <c r="L6" i="4"/>
  <c r="F6" i="4"/>
  <c r="AU6" i="4"/>
  <c r="AM6" i="4"/>
  <c r="AF6" i="4"/>
  <c r="W6" i="4"/>
  <c r="O6" i="4"/>
  <c r="H6" i="4"/>
  <c r="AS6" i="4"/>
  <c r="AL6" i="4"/>
  <c r="AC6" i="4"/>
  <c r="U6" i="4"/>
  <c r="N6" i="4"/>
  <c r="E6" i="4"/>
  <c r="BA6" i="4"/>
  <c r="AR6" i="4"/>
  <c r="AI6" i="4"/>
  <c r="AA6" i="4"/>
  <c r="T6" i="4"/>
  <c r="K6" i="4"/>
  <c r="A7" i="4"/>
  <c r="AY6" i="4"/>
  <c r="AO6" i="4"/>
  <c r="AG6" i="4"/>
  <c r="Z6" i="4"/>
  <c r="Q6" i="4"/>
  <c r="I6" i="4"/>
  <c r="A10" i="14" l="1"/>
  <c r="GR9" i="14"/>
  <c r="GH9" i="14"/>
  <c r="FX9" i="14"/>
  <c r="FN9" i="14"/>
  <c r="FD9" i="14"/>
  <c r="ET9" i="14"/>
  <c r="EJ9" i="14"/>
  <c r="DZ9" i="14"/>
  <c r="DP9" i="14"/>
  <c r="DF9" i="14"/>
  <c r="CV9" i="14"/>
  <c r="CL9" i="14"/>
  <c r="CB9" i="14"/>
  <c r="BR9" i="14"/>
  <c r="BH9" i="14"/>
  <c r="AX9" i="14"/>
  <c r="AN9" i="14"/>
  <c r="AD9" i="14"/>
  <c r="T9" i="14"/>
  <c r="J9" i="14"/>
  <c r="GW9" i="14"/>
  <c r="GM9" i="14"/>
  <c r="GC9" i="14"/>
  <c r="FS9" i="14"/>
  <c r="FI9" i="14"/>
  <c r="EY9" i="14"/>
  <c r="EO9" i="14"/>
  <c r="EE9" i="14"/>
  <c r="DU9" i="14"/>
  <c r="DK9" i="14"/>
  <c r="DA9" i="14"/>
  <c r="CQ9" i="14"/>
  <c r="CG9" i="14"/>
  <c r="BW9" i="14"/>
  <c r="BM9" i="14"/>
  <c r="BC9" i="14"/>
  <c r="AS9" i="14"/>
  <c r="AI9" i="14"/>
  <c r="Y9" i="14"/>
  <c r="O9" i="14"/>
  <c r="E9" i="14"/>
  <c r="A8" i="10"/>
  <c r="DF7" i="10"/>
  <c r="DA7" i="10"/>
  <c r="CV7" i="10"/>
  <c r="CQ7" i="10"/>
  <c r="CL7" i="10"/>
  <c r="CG7" i="10"/>
  <c r="CB7" i="10"/>
  <c r="BW7" i="10"/>
  <c r="BR7" i="10"/>
  <c r="BM7" i="10"/>
  <c r="BH7" i="10"/>
  <c r="BC7" i="10"/>
  <c r="AX7" i="10"/>
  <c r="AS7" i="10"/>
  <c r="AN7" i="10"/>
  <c r="AI7" i="10"/>
  <c r="AD7" i="10"/>
  <c r="Y7" i="10"/>
  <c r="T7" i="10"/>
  <c r="O7" i="10"/>
  <c r="J7" i="10"/>
  <c r="E7" i="10"/>
  <c r="AX8" i="6"/>
  <c r="AR8" i="6"/>
  <c r="AL8" i="6"/>
  <c r="AF8" i="6"/>
  <c r="Z8" i="6"/>
  <c r="T8" i="6"/>
  <c r="N8" i="6"/>
  <c r="H8" i="6"/>
  <c r="BB8" i="6"/>
  <c r="AV8" i="6"/>
  <c r="AP8" i="6"/>
  <c r="AJ8" i="6"/>
  <c r="AD8" i="6"/>
  <c r="X8" i="6"/>
  <c r="R8" i="6"/>
  <c r="L8" i="6"/>
  <c r="F8" i="6"/>
  <c r="A9" i="6"/>
  <c r="BA8" i="6"/>
  <c r="AU8" i="6"/>
  <c r="AO8" i="6"/>
  <c r="AI8" i="6"/>
  <c r="AC8" i="6"/>
  <c r="W8" i="6"/>
  <c r="Q8" i="6"/>
  <c r="K8" i="6"/>
  <c r="E8" i="6"/>
  <c r="AY8" i="6"/>
  <c r="AS8" i="6"/>
  <c r="AM8" i="6"/>
  <c r="AG8" i="6"/>
  <c r="AA8" i="6"/>
  <c r="U8" i="6"/>
  <c r="O8" i="6"/>
  <c r="I8" i="6"/>
  <c r="BH8" i="5"/>
  <c r="BB8" i="5"/>
  <c r="AV8" i="5"/>
  <c r="AP8" i="5"/>
  <c r="AJ8" i="5"/>
  <c r="AD8" i="5"/>
  <c r="X8" i="5"/>
  <c r="R8" i="5"/>
  <c r="L8" i="5"/>
  <c r="F8" i="5"/>
  <c r="A9" i="5"/>
  <c r="BG8" i="5"/>
  <c r="AY8" i="5"/>
  <c r="AR8" i="5"/>
  <c r="AI8" i="5"/>
  <c r="AA8" i="5"/>
  <c r="T8" i="5"/>
  <c r="K8" i="5"/>
  <c r="BE8" i="5"/>
  <c r="AX8" i="5"/>
  <c r="AO8" i="5"/>
  <c r="AG8" i="5"/>
  <c r="Z8" i="5"/>
  <c r="Q8" i="5"/>
  <c r="I8" i="5"/>
  <c r="BD8" i="5"/>
  <c r="AU8" i="5"/>
  <c r="AM8" i="5"/>
  <c r="AF8" i="5"/>
  <c r="W8" i="5"/>
  <c r="O8" i="5"/>
  <c r="H8" i="5"/>
  <c r="BA8" i="5"/>
  <c r="AS8" i="5"/>
  <c r="AL8" i="5"/>
  <c r="AC8" i="5"/>
  <c r="U8" i="5"/>
  <c r="N8" i="5"/>
  <c r="E8" i="5"/>
  <c r="A8" i="4"/>
  <c r="BA7" i="4"/>
  <c r="AU7" i="4"/>
  <c r="AO7" i="4"/>
  <c r="AI7" i="4"/>
  <c r="AC7" i="4"/>
  <c r="W7" i="4"/>
  <c r="Q7" i="4"/>
  <c r="K7" i="4"/>
  <c r="E7" i="4"/>
  <c r="AY7" i="4"/>
  <c r="AS7" i="4"/>
  <c r="AM7" i="4"/>
  <c r="AG7" i="4"/>
  <c r="AA7" i="4"/>
  <c r="U7" i="4"/>
  <c r="O7" i="4"/>
  <c r="I7" i="4"/>
  <c r="AV7" i="4"/>
  <c r="AJ7" i="4"/>
  <c r="X7" i="4"/>
  <c r="L7" i="4"/>
  <c r="AR7" i="4"/>
  <c r="AF7" i="4"/>
  <c r="T7" i="4"/>
  <c r="H7" i="4"/>
  <c r="BB7" i="4"/>
  <c r="AP7" i="4"/>
  <c r="AD7" i="4"/>
  <c r="R7" i="4"/>
  <c r="F7" i="4"/>
  <c r="AX7" i="4"/>
  <c r="AL7" i="4"/>
  <c r="Z7" i="4"/>
  <c r="N7" i="4"/>
  <c r="A11" i="14" l="1"/>
  <c r="GW10" i="14"/>
  <c r="GR10" i="14"/>
  <c r="GM10" i="14"/>
  <c r="GH10" i="14"/>
  <c r="GC10" i="14"/>
  <c r="FX10" i="14"/>
  <c r="FS10" i="14"/>
  <c r="FN10" i="14"/>
  <c r="FI10" i="14"/>
  <c r="FD10" i="14"/>
  <c r="EY10" i="14"/>
  <c r="ET10" i="14"/>
  <c r="EO10" i="14"/>
  <c r="EJ10" i="14"/>
  <c r="EE10" i="14"/>
  <c r="DZ10" i="14"/>
  <c r="DU10" i="14"/>
  <c r="DP10" i="14"/>
  <c r="DK10" i="14"/>
  <c r="DF10" i="14"/>
  <c r="DA10" i="14"/>
  <c r="CV10" i="14"/>
  <c r="CQ10" i="14"/>
  <c r="CL10" i="14"/>
  <c r="CG10" i="14"/>
  <c r="CB10" i="14"/>
  <c r="BW10" i="14"/>
  <c r="BR10" i="14"/>
  <c r="BM10" i="14"/>
  <c r="BH10" i="14"/>
  <c r="BC10" i="14"/>
  <c r="AX10" i="14"/>
  <c r="AS10" i="14"/>
  <c r="AN10" i="14"/>
  <c r="AI10" i="14"/>
  <c r="AD10" i="14"/>
  <c r="Y10" i="14"/>
  <c r="T10" i="14"/>
  <c r="O10" i="14"/>
  <c r="J10" i="14"/>
  <c r="E10" i="14"/>
  <c r="A9" i="10"/>
  <c r="DA8" i="10"/>
  <c r="CQ8" i="10"/>
  <c r="CG8" i="10"/>
  <c r="BW8" i="10"/>
  <c r="BM8" i="10"/>
  <c r="BC8" i="10"/>
  <c r="AS8" i="10"/>
  <c r="AI8" i="10"/>
  <c r="Y8" i="10"/>
  <c r="O8" i="10"/>
  <c r="E8" i="10"/>
  <c r="DF8" i="10"/>
  <c r="CV8" i="10"/>
  <c r="CL8" i="10"/>
  <c r="CB8" i="10"/>
  <c r="BR8" i="10"/>
  <c r="BH8" i="10"/>
  <c r="AX8" i="10"/>
  <c r="AN8" i="10"/>
  <c r="AD8" i="10"/>
  <c r="T8" i="10"/>
  <c r="J8" i="10"/>
  <c r="A10" i="6"/>
  <c r="BA9" i="6"/>
  <c r="AU9" i="6"/>
  <c r="AO9" i="6"/>
  <c r="AI9" i="6"/>
  <c r="AC9" i="6"/>
  <c r="W9" i="6"/>
  <c r="Q9" i="6"/>
  <c r="K9" i="6"/>
  <c r="E9" i="6"/>
  <c r="AY9" i="6"/>
  <c r="AS9" i="6"/>
  <c r="AM9" i="6"/>
  <c r="AG9" i="6"/>
  <c r="AA9" i="6"/>
  <c r="U9" i="6"/>
  <c r="O9" i="6"/>
  <c r="I9" i="6"/>
  <c r="AX9" i="6"/>
  <c r="AR9" i="6"/>
  <c r="AL9" i="6"/>
  <c r="AF9" i="6"/>
  <c r="Z9" i="6"/>
  <c r="T9" i="6"/>
  <c r="N9" i="6"/>
  <c r="H9" i="6"/>
  <c r="BB9" i="6"/>
  <c r="AV9" i="6"/>
  <c r="AP9" i="6"/>
  <c r="AJ9" i="6"/>
  <c r="AD9" i="6"/>
  <c r="X9" i="6"/>
  <c r="R9" i="6"/>
  <c r="L9" i="6"/>
  <c r="F9" i="6"/>
  <c r="BH9" i="5"/>
  <c r="BB9" i="5"/>
  <c r="AV9" i="5"/>
  <c r="AP9" i="5"/>
  <c r="AJ9" i="5"/>
  <c r="AD9" i="5"/>
  <c r="X9" i="5"/>
  <c r="R9" i="5"/>
  <c r="L9" i="5"/>
  <c r="F9" i="5"/>
  <c r="BE9" i="5"/>
  <c r="AX9" i="5"/>
  <c r="AO9" i="5"/>
  <c r="AG9" i="5"/>
  <c r="Z9" i="5"/>
  <c r="Q9" i="5"/>
  <c r="I9" i="5"/>
  <c r="BD9" i="5"/>
  <c r="AU9" i="5"/>
  <c r="AM9" i="5"/>
  <c r="AF9" i="5"/>
  <c r="W9" i="5"/>
  <c r="O9" i="5"/>
  <c r="H9" i="5"/>
  <c r="BA9" i="5"/>
  <c r="AS9" i="5"/>
  <c r="AL9" i="5"/>
  <c r="AC9" i="5"/>
  <c r="U9" i="5"/>
  <c r="N9" i="5"/>
  <c r="E9" i="5"/>
  <c r="A10" i="5"/>
  <c r="BG9" i="5"/>
  <c r="AY9" i="5"/>
  <c r="AR9" i="5"/>
  <c r="AI9" i="5"/>
  <c r="AA9" i="5"/>
  <c r="T9" i="5"/>
  <c r="K9" i="5"/>
  <c r="AX8" i="4"/>
  <c r="AR8" i="4"/>
  <c r="AL8" i="4"/>
  <c r="AF8" i="4"/>
  <c r="Z8" i="4"/>
  <c r="T8" i="4"/>
  <c r="N8" i="4"/>
  <c r="H8" i="4"/>
  <c r="BB8" i="4"/>
  <c r="AV8" i="4"/>
  <c r="AP8" i="4"/>
  <c r="AJ8" i="4"/>
  <c r="AD8" i="4"/>
  <c r="X8" i="4"/>
  <c r="R8" i="4"/>
  <c r="L8" i="4"/>
  <c r="F8" i="4"/>
  <c r="AS8" i="4"/>
  <c r="AG8" i="4"/>
  <c r="U8" i="4"/>
  <c r="I8" i="4"/>
  <c r="BA8" i="4"/>
  <c r="AO8" i="4"/>
  <c r="AC8" i="4"/>
  <c r="Q8" i="4"/>
  <c r="E8" i="4"/>
  <c r="A9" i="4"/>
  <c r="AY8" i="4"/>
  <c r="AM8" i="4"/>
  <c r="AA8" i="4"/>
  <c r="O8" i="4"/>
  <c r="AU8" i="4"/>
  <c r="AI8" i="4"/>
  <c r="W8" i="4"/>
  <c r="K8" i="4"/>
  <c r="GW11" i="14" l="1"/>
  <c r="GC11" i="14"/>
  <c r="FI11" i="14"/>
  <c r="EO11" i="14"/>
  <c r="DU11" i="14"/>
  <c r="DK11" i="14"/>
  <c r="DA11" i="14"/>
  <c r="CQ11" i="14"/>
  <c r="CG11" i="14"/>
  <c r="BW11" i="14"/>
  <c r="BM11" i="14"/>
  <c r="BC11" i="14"/>
  <c r="AS11" i="14"/>
  <c r="AI11" i="14"/>
  <c r="Y11" i="14"/>
  <c r="O11" i="14"/>
  <c r="E11" i="14"/>
  <c r="GR11" i="14"/>
  <c r="FX11" i="14"/>
  <c r="FD11" i="14"/>
  <c r="EJ11" i="14"/>
  <c r="GM11" i="14"/>
  <c r="FS11" i="14"/>
  <c r="EY11" i="14"/>
  <c r="EE11" i="14"/>
  <c r="DP11" i="14"/>
  <c r="DF11" i="14"/>
  <c r="CV11" i="14"/>
  <c r="CL11" i="14"/>
  <c r="CB11" i="14"/>
  <c r="BR11" i="14"/>
  <c r="BH11" i="14"/>
  <c r="AX11" i="14"/>
  <c r="AN11" i="14"/>
  <c r="AD11" i="14"/>
  <c r="T11" i="14"/>
  <c r="J11" i="14"/>
  <c r="A12" i="14"/>
  <c r="GH11" i="14"/>
  <c r="FN11" i="14"/>
  <c r="ET11" i="14"/>
  <c r="DZ11" i="14"/>
  <c r="A10" i="10"/>
  <c r="DF9" i="10"/>
  <c r="DA9" i="10"/>
  <c r="CV9" i="10"/>
  <c r="CQ9" i="10"/>
  <c r="CL9" i="10"/>
  <c r="CG9" i="10"/>
  <c r="CB9" i="10"/>
  <c r="BW9" i="10"/>
  <c r="BR9" i="10"/>
  <c r="BM9" i="10"/>
  <c r="BH9" i="10"/>
  <c r="BC9" i="10"/>
  <c r="AX9" i="10"/>
  <c r="AS9" i="10"/>
  <c r="AN9" i="10"/>
  <c r="AI9" i="10"/>
  <c r="AD9" i="10"/>
  <c r="Y9" i="10"/>
  <c r="T9" i="10"/>
  <c r="O9" i="10"/>
  <c r="J9" i="10"/>
  <c r="E9" i="10"/>
  <c r="A11" i="6"/>
  <c r="BA10" i="6"/>
  <c r="AU10" i="6"/>
  <c r="AO10" i="6"/>
  <c r="AI10" i="6"/>
  <c r="AC10" i="6"/>
  <c r="W10" i="6"/>
  <c r="AY10" i="6"/>
  <c r="AR10" i="6"/>
  <c r="AJ10" i="6"/>
  <c r="AA10" i="6"/>
  <c r="T10" i="6"/>
  <c r="N10" i="6"/>
  <c r="H10" i="6"/>
  <c r="AX10" i="6"/>
  <c r="AP10" i="6"/>
  <c r="AG10" i="6"/>
  <c r="Z10" i="6"/>
  <c r="R10" i="6"/>
  <c r="L10" i="6"/>
  <c r="F10" i="6"/>
  <c r="AV10" i="6"/>
  <c r="AM10" i="6"/>
  <c r="AF10" i="6"/>
  <c r="X10" i="6"/>
  <c r="Q10" i="6"/>
  <c r="K10" i="6"/>
  <c r="E10" i="6"/>
  <c r="BB10" i="6"/>
  <c r="AS10" i="6"/>
  <c r="AL10" i="6"/>
  <c r="AD10" i="6"/>
  <c r="U10" i="6"/>
  <c r="O10" i="6"/>
  <c r="I10" i="6"/>
  <c r="BH10" i="5"/>
  <c r="BB10" i="5"/>
  <c r="AV10" i="5"/>
  <c r="AP10" i="5"/>
  <c r="AJ10" i="5"/>
  <c r="AD10" i="5"/>
  <c r="X10" i="5"/>
  <c r="R10" i="5"/>
  <c r="L10" i="5"/>
  <c r="F10" i="5"/>
  <c r="BD10" i="5"/>
  <c r="AU10" i="5"/>
  <c r="AM10" i="5"/>
  <c r="AF10" i="5"/>
  <c r="W10" i="5"/>
  <c r="O10" i="5"/>
  <c r="H10" i="5"/>
  <c r="BA10" i="5"/>
  <c r="AS10" i="5"/>
  <c r="AL10" i="5"/>
  <c r="AC10" i="5"/>
  <c r="U10" i="5"/>
  <c r="N10" i="5"/>
  <c r="E10" i="5"/>
  <c r="A11" i="5"/>
  <c r="BG10" i="5"/>
  <c r="AY10" i="5"/>
  <c r="AR10" i="5"/>
  <c r="AI10" i="5"/>
  <c r="AA10" i="5"/>
  <c r="T10" i="5"/>
  <c r="K10" i="5"/>
  <c r="BE10" i="5"/>
  <c r="AX10" i="5"/>
  <c r="AO10" i="5"/>
  <c r="AG10" i="5"/>
  <c r="Z10" i="5"/>
  <c r="Q10" i="5"/>
  <c r="I10" i="5"/>
  <c r="A10" i="4"/>
  <c r="BA9" i="4"/>
  <c r="AU9" i="4"/>
  <c r="AO9" i="4"/>
  <c r="AI9" i="4"/>
  <c r="AC9" i="4"/>
  <c r="W9" i="4"/>
  <c r="Q9" i="4"/>
  <c r="K9" i="4"/>
  <c r="E9" i="4"/>
  <c r="AY9" i="4"/>
  <c r="AS9" i="4"/>
  <c r="AM9" i="4"/>
  <c r="AG9" i="4"/>
  <c r="AA9" i="4"/>
  <c r="U9" i="4"/>
  <c r="O9" i="4"/>
  <c r="I9" i="4"/>
  <c r="AR9" i="4"/>
  <c r="AF9" i="4"/>
  <c r="T9" i="4"/>
  <c r="H9" i="4"/>
  <c r="BB9" i="4"/>
  <c r="AP9" i="4"/>
  <c r="AD9" i="4"/>
  <c r="R9" i="4"/>
  <c r="F9" i="4"/>
  <c r="AX9" i="4"/>
  <c r="AL9" i="4"/>
  <c r="Z9" i="4"/>
  <c r="N9" i="4"/>
  <c r="AV9" i="4"/>
  <c r="AJ9" i="4"/>
  <c r="X9" i="4"/>
  <c r="L9" i="4"/>
  <c r="A13" i="14" l="1"/>
  <c r="GW12" i="14"/>
  <c r="GR12" i="14"/>
  <c r="GM12" i="14"/>
  <c r="GH12" i="14"/>
  <c r="GC12" i="14"/>
  <c r="FX12" i="14"/>
  <c r="FS12" i="14"/>
  <c r="FN12" i="14"/>
  <c r="FI12" i="14"/>
  <c r="FD12" i="14"/>
  <c r="EY12" i="14"/>
  <c r="ET12" i="14"/>
  <c r="EO12" i="14"/>
  <c r="EJ12" i="14"/>
  <c r="EE12" i="14"/>
  <c r="DZ12" i="14"/>
  <c r="DU12" i="14"/>
  <c r="DP12" i="14"/>
  <c r="DK12" i="14"/>
  <c r="DF12" i="14"/>
  <c r="DA12" i="14"/>
  <c r="CV12" i="14"/>
  <c r="CQ12" i="14"/>
  <c r="CL12" i="14"/>
  <c r="CG12" i="14"/>
  <c r="CB12" i="14"/>
  <c r="BW12" i="14"/>
  <c r="BR12" i="14"/>
  <c r="BM12" i="14"/>
  <c r="BH12" i="14"/>
  <c r="BC12" i="14"/>
  <c r="AX12" i="14"/>
  <c r="AS12" i="14"/>
  <c r="AN12" i="14"/>
  <c r="AI12" i="14"/>
  <c r="AD12" i="14"/>
  <c r="Y12" i="14"/>
  <c r="T12" i="14"/>
  <c r="O12" i="14"/>
  <c r="J12" i="14"/>
  <c r="E12" i="14"/>
  <c r="DA10" i="10"/>
  <c r="CG10" i="10"/>
  <c r="BM10" i="10"/>
  <c r="CV10" i="10"/>
  <c r="CB10" i="10"/>
  <c r="BH10" i="10"/>
  <c r="AX10" i="10"/>
  <c r="AN10" i="10"/>
  <c r="AD10" i="10"/>
  <c r="T10" i="10"/>
  <c r="J10" i="10"/>
  <c r="A11" i="10"/>
  <c r="CQ10" i="10"/>
  <c r="BW10" i="10"/>
  <c r="DF10" i="10"/>
  <c r="CL10" i="10"/>
  <c r="BR10" i="10"/>
  <c r="BC10" i="10"/>
  <c r="AS10" i="10"/>
  <c r="AI10" i="10"/>
  <c r="Y10" i="10"/>
  <c r="O10" i="10"/>
  <c r="E10" i="10"/>
  <c r="AX11" i="6"/>
  <c r="AR11" i="6"/>
  <c r="AL11" i="6"/>
  <c r="AF11" i="6"/>
  <c r="Z11" i="6"/>
  <c r="T11" i="6"/>
  <c r="N11" i="6"/>
  <c r="H11" i="6"/>
  <c r="AY11" i="6"/>
  <c r="AP11" i="6"/>
  <c r="AI11" i="6"/>
  <c r="AA11" i="6"/>
  <c r="R11" i="6"/>
  <c r="K11" i="6"/>
  <c r="AV11" i="6"/>
  <c r="AO11" i="6"/>
  <c r="AG11" i="6"/>
  <c r="X11" i="6"/>
  <c r="Q11" i="6"/>
  <c r="I11" i="6"/>
  <c r="BB11" i="6"/>
  <c r="AU11" i="6"/>
  <c r="AM11" i="6"/>
  <c r="AD11" i="6"/>
  <c r="W11" i="6"/>
  <c r="O11" i="6"/>
  <c r="F11" i="6"/>
  <c r="A12" i="6"/>
  <c r="BA11" i="6"/>
  <c r="AS11" i="6"/>
  <c r="AJ11" i="6"/>
  <c r="AC11" i="6"/>
  <c r="U11" i="6"/>
  <c r="L11" i="6"/>
  <c r="E11" i="6"/>
  <c r="BG11" i="5"/>
  <c r="BA11" i="5"/>
  <c r="AU11" i="5"/>
  <c r="AO11" i="5"/>
  <c r="AI11" i="5"/>
  <c r="AC11" i="5"/>
  <c r="W11" i="5"/>
  <c r="Q11" i="5"/>
  <c r="K11" i="5"/>
  <c r="E11" i="5"/>
  <c r="BH11" i="5"/>
  <c r="BB11" i="5"/>
  <c r="AV11" i="5"/>
  <c r="AP11" i="5"/>
  <c r="AJ11" i="5"/>
  <c r="AD11" i="5"/>
  <c r="X11" i="5"/>
  <c r="R11" i="5"/>
  <c r="L11" i="5"/>
  <c r="F11" i="5"/>
  <c r="BD11" i="5"/>
  <c r="AR11" i="5"/>
  <c r="AF11" i="5"/>
  <c r="T11" i="5"/>
  <c r="H11" i="5"/>
  <c r="AY11" i="5"/>
  <c r="AM11" i="5"/>
  <c r="AA11" i="5"/>
  <c r="O11" i="5"/>
  <c r="AX11" i="5"/>
  <c r="AL11" i="5"/>
  <c r="Z11" i="5"/>
  <c r="N11" i="5"/>
  <c r="A12" i="5"/>
  <c r="BE11" i="5"/>
  <c r="AS11" i="5"/>
  <c r="AG11" i="5"/>
  <c r="U11" i="5"/>
  <c r="I11" i="5"/>
  <c r="AX10" i="4"/>
  <c r="AR10" i="4"/>
  <c r="AL10" i="4"/>
  <c r="AF10" i="4"/>
  <c r="Z10" i="4"/>
  <c r="T10" i="4"/>
  <c r="N10" i="4"/>
  <c r="H10" i="4"/>
  <c r="BB10" i="4"/>
  <c r="AV10" i="4"/>
  <c r="AP10" i="4"/>
  <c r="AJ10" i="4"/>
  <c r="AD10" i="4"/>
  <c r="X10" i="4"/>
  <c r="R10" i="4"/>
  <c r="L10" i="4"/>
  <c r="F10" i="4"/>
  <c r="BA10" i="4"/>
  <c r="AO10" i="4"/>
  <c r="AC10" i="4"/>
  <c r="Q10" i="4"/>
  <c r="E10" i="4"/>
  <c r="A11" i="4"/>
  <c r="AY10" i="4"/>
  <c r="AM10" i="4"/>
  <c r="AA10" i="4"/>
  <c r="O10" i="4"/>
  <c r="AU10" i="4"/>
  <c r="AI10" i="4"/>
  <c r="W10" i="4"/>
  <c r="K10" i="4"/>
  <c r="AS10" i="4"/>
  <c r="AG10" i="4"/>
  <c r="U10" i="4"/>
  <c r="I10" i="4"/>
  <c r="GW13" i="14" l="1"/>
  <c r="GM13" i="14"/>
  <c r="GC13" i="14"/>
  <c r="FS13" i="14"/>
  <c r="FI13" i="14"/>
  <c r="EO13" i="14"/>
  <c r="DU13" i="14"/>
  <c r="DA13" i="14"/>
  <c r="CG13" i="14"/>
  <c r="BM13" i="14"/>
  <c r="AS13" i="14"/>
  <c r="Y13" i="14"/>
  <c r="E13" i="14"/>
  <c r="ET13" i="14"/>
  <c r="DZ13" i="14"/>
  <c r="DF13" i="14"/>
  <c r="CL13" i="14"/>
  <c r="BR13" i="14"/>
  <c r="AX13" i="14"/>
  <c r="AD13" i="14"/>
  <c r="J13" i="14"/>
  <c r="A14" i="14"/>
  <c r="GR13" i="14"/>
  <c r="GH13" i="14"/>
  <c r="FX13" i="14"/>
  <c r="FN13" i="14"/>
  <c r="EY13" i="14"/>
  <c r="EE13" i="14"/>
  <c r="DK13" i="14"/>
  <c r="CQ13" i="14"/>
  <c r="BW13" i="14"/>
  <c r="FD13" i="14"/>
  <c r="EJ13" i="14"/>
  <c r="DP13" i="14"/>
  <c r="CV13" i="14"/>
  <c r="CB13" i="14"/>
  <c r="BH13" i="14"/>
  <c r="AN13" i="14"/>
  <c r="T13" i="14"/>
  <c r="BC13" i="14"/>
  <c r="O13" i="14"/>
  <c r="AI13" i="14"/>
  <c r="A12" i="10"/>
  <c r="DF11" i="10"/>
  <c r="DA11" i="10"/>
  <c r="CV11" i="10"/>
  <c r="CQ11" i="10"/>
  <c r="CL11" i="10"/>
  <c r="CG11" i="10"/>
  <c r="CB11" i="10"/>
  <c r="BW11" i="10"/>
  <c r="BR11" i="10"/>
  <c r="BM11" i="10"/>
  <c r="BH11" i="10"/>
  <c r="BC11" i="10"/>
  <c r="AX11" i="10"/>
  <c r="AS11" i="10"/>
  <c r="AN11" i="10"/>
  <c r="AI11" i="10"/>
  <c r="AD11" i="10"/>
  <c r="Y11" i="10"/>
  <c r="T11" i="10"/>
  <c r="O11" i="10"/>
  <c r="J11" i="10"/>
  <c r="E11" i="10"/>
  <c r="AY12" i="6"/>
  <c r="AS12" i="6"/>
  <c r="AM12" i="6"/>
  <c r="AG12" i="6"/>
  <c r="AA12" i="6"/>
  <c r="U12" i="6"/>
  <c r="O12" i="6"/>
  <c r="I12" i="6"/>
  <c r="A13" i="6"/>
  <c r="BA12" i="6"/>
  <c r="AU12" i="6"/>
  <c r="AO12" i="6"/>
  <c r="AI12" i="6"/>
  <c r="AC12" i="6"/>
  <c r="W12" i="6"/>
  <c r="Q12" i="6"/>
  <c r="K12" i="6"/>
  <c r="E12" i="6"/>
  <c r="AV12" i="6"/>
  <c r="AJ12" i="6"/>
  <c r="X12" i="6"/>
  <c r="L12" i="6"/>
  <c r="AR12" i="6"/>
  <c r="AF12" i="6"/>
  <c r="T12" i="6"/>
  <c r="H12" i="6"/>
  <c r="BB12" i="6"/>
  <c r="AP12" i="6"/>
  <c r="AD12" i="6"/>
  <c r="R12" i="6"/>
  <c r="F12" i="6"/>
  <c r="AX12" i="6"/>
  <c r="AL12" i="6"/>
  <c r="Z12" i="6"/>
  <c r="N12" i="6"/>
  <c r="BG12" i="5"/>
  <c r="BA12" i="5"/>
  <c r="AU12" i="5"/>
  <c r="AO12" i="5"/>
  <c r="AI12" i="5"/>
  <c r="AC12" i="5"/>
  <c r="W12" i="5"/>
  <c r="Q12" i="5"/>
  <c r="K12" i="5"/>
  <c r="E12" i="5"/>
  <c r="BH12" i="5"/>
  <c r="BB12" i="5"/>
  <c r="AV12" i="5"/>
  <c r="AP12" i="5"/>
  <c r="AJ12" i="5"/>
  <c r="AD12" i="5"/>
  <c r="X12" i="5"/>
  <c r="R12" i="5"/>
  <c r="L12" i="5"/>
  <c r="F12" i="5"/>
  <c r="A13" i="5"/>
  <c r="BE12" i="5"/>
  <c r="AS12" i="5"/>
  <c r="AG12" i="5"/>
  <c r="U12" i="5"/>
  <c r="I12" i="5"/>
  <c r="BD12" i="5"/>
  <c r="AR12" i="5"/>
  <c r="AF12" i="5"/>
  <c r="T12" i="5"/>
  <c r="H12" i="5"/>
  <c r="AY12" i="5"/>
  <c r="AM12" i="5"/>
  <c r="AA12" i="5"/>
  <c r="O12" i="5"/>
  <c r="AX12" i="5"/>
  <c r="AL12" i="5"/>
  <c r="Z12" i="5"/>
  <c r="N12" i="5"/>
  <c r="A12" i="4"/>
  <c r="BA11" i="4"/>
  <c r="AU11" i="4"/>
  <c r="AO11" i="4"/>
  <c r="AI11" i="4"/>
  <c r="AC11" i="4"/>
  <c r="W11" i="4"/>
  <c r="Q11" i="4"/>
  <c r="K11" i="4"/>
  <c r="E11" i="4"/>
  <c r="AY11" i="4"/>
  <c r="AS11" i="4"/>
  <c r="AM11" i="4"/>
  <c r="AG11" i="4"/>
  <c r="AA11" i="4"/>
  <c r="U11" i="4"/>
  <c r="O11" i="4"/>
  <c r="I11" i="4"/>
  <c r="BB11" i="4"/>
  <c r="AP11" i="4"/>
  <c r="AD11" i="4"/>
  <c r="R11" i="4"/>
  <c r="F11" i="4"/>
  <c r="AX11" i="4"/>
  <c r="AL11" i="4"/>
  <c r="Z11" i="4"/>
  <c r="N11" i="4"/>
  <c r="AV11" i="4"/>
  <c r="AJ11" i="4"/>
  <c r="X11" i="4"/>
  <c r="L11" i="4"/>
  <c r="AR11" i="4"/>
  <c r="AF11" i="4"/>
  <c r="T11" i="4"/>
  <c r="H11" i="4"/>
  <c r="A15" i="14" l="1"/>
  <c r="GW14" i="14"/>
  <c r="GR14" i="14"/>
  <c r="GM14" i="14"/>
  <c r="GH14" i="14"/>
  <c r="GC14" i="14"/>
  <c r="FX14" i="14"/>
  <c r="FS14" i="14"/>
  <c r="FN14" i="14"/>
  <c r="FI14" i="14"/>
  <c r="FD14" i="14"/>
  <c r="EY14" i="14"/>
  <c r="ET14" i="14"/>
  <c r="EO14" i="14"/>
  <c r="EJ14" i="14"/>
  <c r="EE14" i="14"/>
  <c r="DZ14" i="14"/>
  <c r="DU14" i="14"/>
  <c r="DP14" i="14"/>
  <c r="DK14" i="14"/>
  <c r="DF14" i="14"/>
  <c r="DA14" i="14"/>
  <c r="CV14" i="14"/>
  <c r="CQ14" i="14"/>
  <c r="CL14" i="14"/>
  <c r="CG14" i="14"/>
  <c r="CB14" i="14"/>
  <c r="BW14" i="14"/>
  <c r="BR14" i="14"/>
  <c r="BM14" i="14"/>
  <c r="BH14" i="14"/>
  <c r="BC14" i="14"/>
  <c r="AX14" i="14"/>
  <c r="AS14" i="14"/>
  <c r="AN14" i="14"/>
  <c r="AI14" i="14"/>
  <c r="AD14" i="14"/>
  <c r="Y14" i="14"/>
  <c r="T14" i="14"/>
  <c r="O14" i="14"/>
  <c r="J14" i="14"/>
  <c r="E14" i="14"/>
  <c r="DA12" i="10"/>
  <c r="CG12" i="10"/>
  <c r="BM12" i="10"/>
  <c r="DF12" i="10"/>
  <c r="CL12" i="10"/>
  <c r="BR12" i="10"/>
  <c r="AX12" i="10"/>
  <c r="AS12" i="10"/>
  <c r="AN12" i="10"/>
  <c r="AI12" i="10"/>
  <c r="AD12" i="10"/>
  <c r="A13" i="10"/>
  <c r="CQ12" i="10"/>
  <c r="BW12" i="10"/>
  <c r="BC12" i="10"/>
  <c r="CV12" i="10"/>
  <c r="CB12" i="10"/>
  <c r="BH12" i="10"/>
  <c r="T12" i="10"/>
  <c r="O12" i="10"/>
  <c r="J12" i="10"/>
  <c r="Y12" i="10"/>
  <c r="E12" i="10"/>
  <c r="BB13" i="6"/>
  <c r="AV13" i="6"/>
  <c r="AP13" i="6"/>
  <c r="AJ13" i="6"/>
  <c r="AD13" i="6"/>
  <c r="X13" i="6"/>
  <c r="R13" i="6"/>
  <c r="L13" i="6"/>
  <c r="F13" i="6"/>
  <c r="AX13" i="6"/>
  <c r="AR13" i="6"/>
  <c r="AL13" i="6"/>
  <c r="AF13" i="6"/>
  <c r="Z13" i="6"/>
  <c r="T13" i="6"/>
  <c r="N13" i="6"/>
  <c r="H13" i="6"/>
  <c r="A14" i="6"/>
  <c r="AY13" i="6"/>
  <c r="AM13" i="6"/>
  <c r="AA13" i="6"/>
  <c r="O13" i="6"/>
  <c r="AU13" i="6"/>
  <c r="AI13" i="6"/>
  <c r="W13" i="6"/>
  <c r="K13" i="6"/>
  <c r="AS13" i="6"/>
  <c r="AG13" i="6"/>
  <c r="U13" i="6"/>
  <c r="I13" i="6"/>
  <c r="BA13" i="6"/>
  <c r="AO13" i="6"/>
  <c r="AC13" i="6"/>
  <c r="Q13" i="6"/>
  <c r="E13" i="6"/>
  <c r="BG13" i="5"/>
  <c r="BA13" i="5"/>
  <c r="AU13" i="5"/>
  <c r="AO13" i="5"/>
  <c r="AI13" i="5"/>
  <c r="AC13" i="5"/>
  <c r="W13" i="5"/>
  <c r="Q13" i="5"/>
  <c r="K13" i="5"/>
  <c r="E13" i="5"/>
  <c r="BH13" i="5"/>
  <c r="BB13" i="5"/>
  <c r="AV13" i="5"/>
  <c r="AP13" i="5"/>
  <c r="AJ13" i="5"/>
  <c r="AD13" i="5"/>
  <c r="X13" i="5"/>
  <c r="R13" i="5"/>
  <c r="L13" i="5"/>
  <c r="F13" i="5"/>
  <c r="AX13" i="5"/>
  <c r="AL13" i="5"/>
  <c r="Z13" i="5"/>
  <c r="N13" i="5"/>
  <c r="A14" i="5"/>
  <c r="BE13" i="5"/>
  <c r="AS13" i="5"/>
  <c r="AG13" i="5"/>
  <c r="U13" i="5"/>
  <c r="I13" i="5"/>
  <c r="BD13" i="5"/>
  <c r="AR13" i="5"/>
  <c r="AF13" i="5"/>
  <c r="T13" i="5"/>
  <c r="H13" i="5"/>
  <c r="AY13" i="5"/>
  <c r="AM13" i="5"/>
  <c r="AA13" i="5"/>
  <c r="O13" i="5"/>
  <c r="AX12" i="4"/>
  <c r="AR12" i="4"/>
  <c r="AL12" i="4"/>
  <c r="AF12" i="4"/>
  <c r="Z12" i="4"/>
  <c r="T12" i="4"/>
  <c r="N12" i="4"/>
  <c r="H12" i="4"/>
  <c r="BB12" i="4"/>
  <c r="AV12" i="4"/>
  <c r="AP12" i="4"/>
  <c r="AJ12" i="4"/>
  <c r="AD12" i="4"/>
  <c r="X12" i="4"/>
  <c r="R12" i="4"/>
  <c r="L12" i="4"/>
  <c r="F12" i="4"/>
  <c r="A13" i="4"/>
  <c r="AY12" i="4"/>
  <c r="AM12" i="4"/>
  <c r="AA12" i="4"/>
  <c r="O12" i="4"/>
  <c r="AU12" i="4"/>
  <c r="AI12" i="4"/>
  <c r="W12" i="4"/>
  <c r="K12" i="4"/>
  <c r="AS12" i="4"/>
  <c r="AG12" i="4"/>
  <c r="U12" i="4"/>
  <c r="I12" i="4"/>
  <c r="BA12" i="4"/>
  <c r="AO12" i="4"/>
  <c r="AC12" i="4"/>
  <c r="Q12" i="4"/>
  <c r="E12" i="4"/>
  <c r="A16" i="14" l="1"/>
  <c r="GR15" i="14"/>
  <c r="GH15" i="14"/>
  <c r="FX15" i="14"/>
  <c r="FN15" i="14"/>
  <c r="FD15" i="14"/>
  <c r="ET15" i="14"/>
  <c r="EJ15" i="14"/>
  <c r="DZ15" i="14"/>
  <c r="DP15" i="14"/>
  <c r="DF15" i="14"/>
  <c r="CV15" i="14"/>
  <c r="CL15" i="14"/>
  <c r="CB15" i="14"/>
  <c r="BR15" i="14"/>
  <c r="BH15" i="14"/>
  <c r="AX15" i="14"/>
  <c r="AN15" i="14"/>
  <c r="AD15" i="14"/>
  <c r="T15" i="14"/>
  <c r="J15" i="14"/>
  <c r="GW15" i="14"/>
  <c r="GM15" i="14"/>
  <c r="GC15" i="14"/>
  <c r="FS15" i="14"/>
  <c r="FI15" i="14"/>
  <c r="EY15" i="14"/>
  <c r="EO15" i="14"/>
  <c r="EE15" i="14"/>
  <c r="DU15" i="14"/>
  <c r="DK15" i="14"/>
  <c r="DA15" i="14"/>
  <c r="CQ15" i="14"/>
  <c r="CG15" i="14"/>
  <c r="BW15" i="14"/>
  <c r="BM15" i="14"/>
  <c r="BC15" i="14"/>
  <c r="AS15" i="14"/>
  <c r="AI15" i="14"/>
  <c r="Y15" i="14"/>
  <c r="O15" i="14"/>
  <c r="E15" i="14"/>
  <c r="A14" i="10"/>
  <c r="DF13" i="10"/>
  <c r="DA13" i="10"/>
  <c r="CV13" i="10"/>
  <c r="CQ13" i="10"/>
  <c r="CL13" i="10"/>
  <c r="CG13" i="10"/>
  <c r="CB13" i="10"/>
  <c r="BW13" i="10"/>
  <c r="BR13" i="10"/>
  <c r="BM13" i="10"/>
  <c r="BH13" i="10"/>
  <c r="BC13" i="10"/>
  <c r="AX13" i="10"/>
  <c r="AS13" i="10"/>
  <c r="AN13" i="10"/>
  <c r="AI13" i="10"/>
  <c r="AD13" i="10"/>
  <c r="Y13" i="10"/>
  <c r="T13" i="10"/>
  <c r="O13" i="10"/>
  <c r="J13" i="10"/>
  <c r="E13" i="10"/>
  <c r="AY14" i="6"/>
  <c r="AS14" i="6"/>
  <c r="AM14" i="6"/>
  <c r="AG14" i="6"/>
  <c r="AA14" i="6"/>
  <c r="U14" i="6"/>
  <c r="O14" i="6"/>
  <c r="I14" i="6"/>
  <c r="A15" i="6"/>
  <c r="BA14" i="6"/>
  <c r="AU14" i="6"/>
  <c r="AO14" i="6"/>
  <c r="AI14" i="6"/>
  <c r="AC14" i="6"/>
  <c r="W14" i="6"/>
  <c r="Q14" i="6"/>
  <c r="K14" i="6"/>
  <c r="E14" i="6"/>
  <c r="AX14" i="6"/>
  <c r="AL14" i="6"/>
  <c r="Z14" i="6"/>
  <c r="N14" i="6"/>
  <c r="AV14" i="6"/>
  <c r="AJ14" i="6"/>
  <c r="X14" i="6"/>
  <c r="L14" i="6"/>
  <c r="AR14" i="6"/>
  <c r="AF14" i="6"/>
  <c r="T14" i="6"/>
  <c r="H14" i="6"/>
  <c r="BB14" i="6"/>
  <c r="AP14" i="6"/>
  <c r="AD14" i="6"/>
  <c r="R14" i="6"/>
  <c r="F14" i="6"/>
  <c r="BG14" i="5"/>
  <c r="BA14" i="5"/>
  <c r="AU14" i="5"/>
  <c r="AO14" i="5"/>
  <c r="AI14" i="5"/>
  <c r="AC14" i="5"/>
  <c r="W14" i="5"/>
  <c r="Q14" i="5"/>
  <c r="K14" i="5"/>
  <c r="E14" i="5"/>
  <c r="BH14" i="5"/>
  <c r="BB14" i="5"/>
  <c r="AV14" i="5"/>
  <c r="AP14" i="5"/>
  <c r="AJ14" i="5"/>
  <c r="AD14" i="5"/>
  <c r="X14" i="5"/>
  <c r="R14" i="5"/>
  <c r="L14" i="5"/>
  <c r="F14" i="5"/>
  <c r="AY14" i="5"/>
  <c r="AM14" i="5"/>
  <c r="AA14" i="5"/>
  <c r="O14" i="5"/>
  <c r="AX14" i="5"/>
  <c r="AL14" i="5"/>
  <c r="Z14" i="5"/>
  <c r="N14" i="5"/>
  <c r="A15" i="5"/>
  <c r="BE14" i="5"/>
  <c r="AS14" i="5"/>
  <c r="AG14" i="5"/>
  <c r="U14" i="5"/>
  <c r="I14" i="5"/>
  <c r="BD14" i="5"/>
  <c r="AR14" i="5"/>
  <c r="AF14" i="5"/>
  <c r="T14" i="5"/>
  <c r="H14" i="5"/>
  <c r="A14" i="4"/>
  <c r="BA13" i="4"/>
  <c r="AU13" i="4"/>
  <c r="AO13" i="4"/>
  <c r="AI13" i="4"/>
  <c r="AC13" i="4"/>
  <c r="W13" i="4"/>
  <c r="Q13" i="4"/>
  <c r="K13" i="4"/>
  <c r="E13" i="4"/>
  <c r="AY13" i="4"/>
  <c r="AS13" i="4"/>
  <c r="AM13" i="4"/>
  <c r="AG13" i="4"/>
  <c r="AA13" i="4"/>
  <c r="U13" i="4"/>
  <c r="O13" i="4"/>
  <c r="I13" i="4"/>
  <c r="AX13" i="4"/>
  <c r="AL13" i="4"/>
  <c r="Z13" i="4"/>
  <c r="N13" i="4"/>
  <c r="AV13" i="4"/>
  <c r="AJ13" i="4"/>
  <c r="X13" i="4"/>
  <c r="L13" i="4"/>
  <c r="AR13" i="4"/>
  <c r="AF13" i="4"/>
  <c r="T13" i="4"/>
  <c r="H13" i="4"/>
  <c r="BB13" i="4"/>
  <c r="AP13" i="4"/>
  <c r="AD13" i="4"/>
  <c r="R13" i="4"/>
  <c r="F13" i="4"/>
  <c r="A17" i="14" l="1"/>
  <c r="GW16" i="14"/>
  <c r="GR16" i="14"/>
  <c r="GM16" i="14"/>
  <c r="GH16" i="14"/>
  <c r="GC16" i="14"/>
  <c r="FX16" i="14"/>
  <c r="FS16" i="14"/>
  <c r="FN16" i="14"/>
  <c r="FI16" i="14"/>
  <c r="FD16" i="14"/>
  <c r="EY16" i="14"/>
  <c r="ET16" i="14"/>
  <c r="EO16" i="14"/>
  <c r="EJ16" i="14"/>
  <c r="EE16" i="14"/>
  <c r="DZ16" i="14"/>
  <c r="DU16" i="14"/>
  <c r="DP16" i="14"/>
  <c r="DK16" i="14"/>
  <c r="DF16" i="14"/>
  <c r="DA16" i="14"/>
  <c r="CV16" i="14"/>
  <c r="CQ16" i="14"/>
  <c r="CL16" i="14"/>
  <c r="CG16" i="14"/>
  <c r="CB16" i="14"/>
  <c r="BW16" i="14"/>
  <c r="BR16" i="14"/>
  <c r="BM16" i="14"/>
  <c r="BH16" i="14"/>
  <c r="BC16" i="14"/>
  <c r="AX16" i="14"/>
  <c r="AS16" i="14"/>
  <c r="AN16" i="14"/>
  <c r="AI16" i="14"/>
  <c r="AD16" i="14"/>
  <c r="Y16" i="14"/>
  <c r="T16" i="14"/>
  <c r="O16" i="14"/>
  <c r="J16" i="14"/>
  <c r="E16" i="14"/>
  <c r="CV14" i="10"/>
  <c r="CB14" i="10"/>
  <c r="BH14" i="10"/>
  <c r="AN14" i="10"/>
  <c r="T14" i="10"/>
  <c r="DA14" i="10"/>
  <c r="CG14" i="10"/>
  <c r="BM14" i="10"/>
  <c r="AS14" i="10"/>
  <c r="Y14" i="10"/>
  <c r="E14" i="10"/>
  <c r="DF14" i="10"/>
  <c r="CL14" i="10"/>
  <c r="BR14" i="10"/>
  <c r="AX14" i="10"/>
  <c r="AD14" i="10"/>
  <c r="J14" i="10"/>
  <c r="A15" i="10"/>
  <c r="CQ14" i="10"/>
  <c r="BW14" i="10"/>
  <c r="BC14" i="10"/>
  <c r="AI14" i="10"/>
  <c r="O14" i="10"/>
  <c r="BB15" i="6"/>
  <c r="AV15" i="6"/>
  <c r="AP15" i="6"/>
  <c r="AJ15" i="6"/>
  <c r="AD15" i="6"/>
  <c r="X15" i="6"/>
  <c r="R15" i="6"/>
  <c r="L15" i="6"/>
  <c r="F15" i="6"/>
  <c r="AX15" i="6"/>
  <c r="AR15" i="6"/>
  <c r="AL15" i="6"/>
  <c r="AF15" i="6"/>
  <c r="Z15" i="6"/>
  <c r="T15" i="6"/>
  <c r="N15" i="6"/>
  <c r="H15" i="6"/>
  <c r="BA15" i="6"/>
  <c r="AO15" i="6"/>
  <c r="AC15" i="6"/>
  <c r="Q15" i="6"/>
  <c r="E15" i="6"/>
  <c r="A16" i="6"/>
  <c r="AY15" i="6"/>
  <c r="AM15" i="6"/>
  <c r="AA15" i="6"/>
  <c r="O15" i="6"/>
  <c r="AU15" i="6"/>
  <c r="AI15" i="6"/>
  <c r="W15" i="6"/>
  <c r="K15" i="6"/>
  <c r="AS15" i="6"/>
  <c r="AG15" i="6"/>
  <c r="U15" i="6"/>
  <c r="I15" i="6"/>
  <c r="BG15" i="5"/>
  <c r="BA15" i="5"/>
  <c r="AU15" i="5"/>
  <c r="AO15" i="5"/>
  <c r="AI15" i="5"/>
  <c r="AC15" i="5"/>
  <c r="W15" i="5"/>
  <c r="Q15" i="5"/>
  <c r="K15" i="5"/>
  <c r="E15" i="5"/>
  <c r="BH15" i="5"/>
  <c r="BB15" i="5"/>
  <c r="AV15" i="5"/>
  <c r="AP15" i="5"/>
  <c r="AJ15" i="5"/>
  <c r="AD15" i="5"/>
  <c r="X15" i="5"/>
  <c r="R15" i="5"/>
  <c r="L15" i="5"/>
  <c r="F15" i="5"/>
  <c r="BD15" i="5"/>
  <c r="AR15" i="5"/>
  <c r="AF15" i="5"/>
  <c r="T15" i="5"/>
  <c r="H15" i="5"/>
  <c r="AY15" i="5"/>
  <c r="AM15" i="5"/>
  <c r="AA15" i="5"/>
  <c r="O15" i="5"/>
  <c r="AX15" i="5"/>
  <c r="AL15" i="5"/>
  <c r="Z15" i="5"/>
  <c r="N15" i="5"/>
  <c r="A16" i="5"/>
  <c r="BE15" i="5"/>
  <c r="AS15" i="5"/>
  <c r="AG15" i="5"/>
  <c r="U15" i="5"/>
  <c r="I15" i="5"/>
  <c r="AX14" i="4"/>
  <c r="AR14" i="4"/>
  <c r="AL14" i="4"/>
  <c r="AF14" i="4"/>
  <c r="Z14" i="4"/>
  <c r="T14" i="4"/>
  <c r="N14" i="4"/>
  <c r="H14" i="4"/>
  <c r="BB14" i="4"/>
  <c r="AV14" i="4"/>
  <c r="AP14" i="4"/>
  <c r="AJ14" i="4"/>
  <c r="AD14" i="4"/>
  <c r="X14" i="4"/>
  <c r="R14" i="4"/>
  <c r="L14" i="4"/>
  <c r="F14" i="4"/>
  <c r="AU14" i="4"/>
  <c r="AI14" i="4"/>
  <c r="W14" i="4"/>
  <c r="K14" i="4"/>
  <c r="AS14" i="4"/>
  <c r="AG14" i="4"/>
  <c r="U14" i="4"/>
  <c r="I14" i="4"/>
  <c r="BA14" i="4"/>
  <c r="AO14" i="4"/>
  <c r="AC14" i="4"/>
  <c r="Q14" i="4"/>
  <c r="E14" i="4"/>
  <c r="A15" i="4"/>
  <c r="AY14" i="4"/>
  <c r="AM14" i="4"/>
  <c r="AA14" i="4"/>
  <c r="O14" i="4"/>
  <c r="GR17" i="14" l="1"/>
  <c r="FX17" i="14"/>
  <c r="FD17" i="14"/>
  <c r="EJ17" i="14"/>
  <c r="DP17" i="14"/>
  <c r="CV17" i="14"/>
  <c r="CG17" i="14"/>
  <c r="BW17" i="14"/>
  <c r="BM17" i="14"/>
  <c r="BC17" i="14"/>
  <c r="AS17" i="14"/>
  <c r="AI17" i="14"/>
  <c r="Y17" i="14"/>
  <c r="O17" i="14"/>
  <c r="E17" i="14"/>
  <c r="GM17" i="14"/>
  <c r="FS17" i="14"/>
  <c r="EY17" i="14"/>
  <c r="EE17" i="14"/>
  <c r="DK17" i="14"/>
  <c r="CQ17" i="14"/>
  <c r="A18" i="14"/>
  <c r="GH17" i="14"/>
  <c r="FN17" i="14"/>
  <c r="ET17" i="14"/>
  <c r="DZ17" i="14"/>
  <c r="DF17" i="14"/>
  <c r="CL17" i="14"/>
  <c r="CB17" i="14"/>
  <c r="BR17" i="14"/>
  <c r="BH17" i="14"/>
  <c r="AX17" i="14"/>
  <c r="AN17" i="14"/>
  <c r="AD17" i="14"/>
  <c r="T17" i="14"/>
  <c r="J17" i="14"/>
  <c r="GW17" i="14"/>
  <c r="GC17" i="14"/>
  <c r="FI17" i="14"/>
  <c r="EO17" i="14"/>
  <c r="DU17" i="14"/>
  <c r="DA17" i="14"/>
  <c r="A16" i="10"/>
  <c r="DF15" i="10"/>
  <c r="DA15" i="10"/>
  <c r="CV15" i="10"/>
  <c r="CQ15" i="10"/>
  <c r="CL15" i="10"/>
  <c r="CG15" i="10"/>
  <c r="CB15" i="10"/>
  <c r="BW15" i="10"/>
  <c r="BR15" i="10"/>
  <c r="BM15" i="10"/>
  <c r="BH15" i="10"/>
  <c r="BC15" i="10"/>
  <c r="AX15" i="10"/>
  <c r="AS15" i="10"/>
  <c r="AN15" i="10"/>
  <c r="AI15" i="10"/>
  <c r="AD15" i="10"/>
  <c r="Y15" i="10"/>
  <c r="T15" i="10"/>
  <c r="O15" i="10"/>
  <c r="J15" i="10"/>
  <c r="E15" i="10"/>
  <c r="AY16" i="6"/>
  <c r="AS16" i="6"/>
  <c r="AM16" i="6"/>
  <c r="AG16" i="6"/>
  <c r="AA16" i="6"/>
  <c r="U16" i="6"/>
  <c r="O16" i="6"/>
  <c r="I16" i="6"/>
  <c r="A17" i="6"/>
  <c r="BA16" i="6"/>
  <c r="AU16" i="6"/>
  <c r="AO16" i="6"/>
  <c r="AI16" i="6"/>
  <c r="AC16" i="6"/>
  <c r="W16" i="6"/>
  <c r="Q16" i="6"/>
  <c r="K16" i="6"/>
  <c r="E16" i="6"/>
  <c r="BB16" i="6"/>
  <c r="AP16" i="6"/>
  <c r="AD16" i="6"/>
  <c r="R16" i="6"/>
  <c r="F16" i="6"/>
  <c r="AX16" i="6"/>
  <c r="AL16" i="6"/>
  <c r="Z16" i="6"/>
  <c r="N16" i="6"/>
  <c r="AV16" i="6"/>
  <c r="AJ16" i="6"/>
  <c r="X16" i="6"/>
  <c r="L16" i="6"/>
  <c r="AR16" i="6"/>
  <c r="AF16" i="6"/>
  <c r="T16" i="6"/>
  <c r="H16" i="6"/>
  <c r="BG16" i="5"/>
  <c r="BA16" i="5"/>
  <c r="AU16" i="5"/>
  <c r="AO16" i="5"/>
  <c r="AI16" i="5"/>
  <c r="AC16" i="5"/>
  <c r="W16" i="5"/>
  <c r="Q16" i="5"/>
  <c r="K16" i="5"/>
  <c r="E16" i="5"/>
  <c r="A17" i="5"/>
  <c r="BD16" i="5"/>
  <c r="AX16" i="5"/>
  <c r="AR16" i="5"/>
  <c r="BH16" i="5"/>
  <c r="BB16" i="5"/>
  <c r="AV16" i="5"/>
  <c r="AP16" i="5"/>
  <c r="AJ16" i="5"/>
  <c r="AD16" i="5"/>
  <c r="X16" i="5"/>
  <c r="R16" i="5"/>
  <c r="L16" i="5"/>
  <c r="F16" i="5"/>
  <c r="AY16" i="5"/>
  <c r="AG16" i="5"/>
  <c r="U16" i="5"/>
  <c r="I16" i="5"/>
  <c r="AS16" i="5"/>
  <c r="AF16" i="5"/>
  <c r="T16" i="5"/>
  <c r="H16" i="5"/>
  <c r="AM16" i="5"/>
  <c r="AA16" i="5"/>
  <c r="O16" i="5"/>
  <c r="BE16" i="5"/>
  <c r="AL16" i="5"/>
  <c r="Z16" i="5"/>
  <c r="N16" i="5"/>
  <c r="A16" i="4"/>
  <c r="BA15" i="4"/>
  <c r="AU15" i="4"/>
  <c r="AO15" i="4"/>
  <c r="AI15" i="4"/>
  <c r="AC15" i="4"/>
  <c r="W15" i="4"/>
  <c r="Q15" i="4"/>
  <c r="K15" i="4"/>
  <c r="E15" i="4"/>
  <c r="AY15" i="4"/>
  <c r="AS15" i="4"/>
  <c r="AM15" i="4"/>
  <c r="AG15" i="4"/>
  <c r="AA15" i="4"/>
  <c r="U15" i="4"/>
  <c r="O15" i="4"/>
  <c r="I15" i="4"/>
  <c r="AV15" i="4"/>
  <c r="AJ15" i="4"/>
  <c r="X15" i="4"/>
  <c r="L15" i="4"/>
  <c r="AR15" i="4"/>
  <c r="AF15" i="4"/>
  <c r="T15" i="4"/>
  <c r="H15" i="4"/>
  <c r="BB15" i="4"/>
  <c r="AP15" i="4"/>
  <c r="AD15" i="4"/>
  <c r="R15" i="4"/>
  <c r="F15" i="4"/>
  <c r="AX15" i="4"/>
  <c r="AL15" i="4"/>
  <c r="Z15" i="4"/>
  <c r="N15" i="4"/>
  <c r="A19" i="14" l="1"/>
  <c r="GW18" i="14"/>
  <c r="GR18" i="14"/>
  <c r="GM18" i="14"/>
  <c r="GH18" i="14"/>
  <c r="GC18" i="14"/>
  <c r="FX18" i="14"/>
  <c r="FS18" i="14"/>
  <c r="FN18" i="14"/>
  <c r="FI18" i="14"/>
  <c r="FD18" i="14"/>
  <c r="EY18" i="14"/>
  <c r="ET18" i="14"/>
  <c r="EO18" i="14"/>
  <c r="EJ18" i="14"/>
  <c r="EE18" i="14"/>
  <c r="DZ18" i="14"/>
  <c r="DU18" i="14"/>
  <c r="DP18" i="14"/>
  <c r="DK18" i="14"/>
  <c r="DF18" i="14"/>
  <c r="DA18" i="14"/>
  <c r="CV18" i="14"/>
  <c r="CQ18" i="14"/>
  <c r="CL18" i="14"/>
  <c r="CG18" i="14"/>
  <c r="CB18" i="14"/>
  <c r="BW18" i="14"/>
  <c r="BR18" i="14"/>
  <c r="BM18" i="14"/>
  <c r="BH18" i="14"/>
  <c r="BC18" i="14"/>
  <c r="AX18" i="14"/>
  <c r="AS18" i="14"/>
  <c r="AN18" i="14"/>
  <c r="AI18" i="14"/>
  <c r="AD18" i="14"/>
  <c r="Y18" i="14"/>
  <c r="T18" i="14"/>
  <c r="O18" i="14"/>
  <c r="J18" i="14"/>
  <c r="E18" i="14"/>
  <c r="A17" i="10"/>
  <c r="CQ16" i="10"/>
  <c r="BW16" i="10"/>
  <c r="BC16" i="10"/>
  <c r="AI16" i="10"/>
  <c r="O16" i="10"/>
  <c r="CV16" i="10"/>
  <c r="CB16" i="10"/>
  <c r="BH16" i="10"/>
  <c r="AN16" i="10"/>
  <c r="T16" i="10"/>
  <c r="DA16" i="10"/>
  <c r="CG16" i="10"/>
  <c r="BM16" i="10"/>
  <c r="AS16" i="10"/>
  <c r="Y16" i="10"/>
  <c r="E16" i="10"/>
  <c r="DF16" i="10"/>
  <c r="CL16" i="10"/>
  <c r="BR16" i="10"/>
  <c r="AX16" i="10"/>
  <c r="AD16" i="10"/>
  <c r="J16" i="10"/>
  <c r="BB17" i="6"/>
  <c r="AV17" i="6"/>
  <c r="AP17" i="6"/>
  <c r="AJ17" i="6"/>
  <c r="AD17" i="6"/>
  <c r="X17" i="6"/>
  <c r="R17" i="6"/>
  <c r="L17" i="6"/>
  <c r="F17" i="6"/>
  <c r="AX17" i="6"/>
  <c r="AR17" i="6"/>
  <c r="AL17" i="6"/>
  <c r="AF17" i="6"/>
  <c r="Z17" i="6"/>
  <c r="T17" i="6"/>
  <c r="N17" i="6"/>
  <c r="H17" i="6"/>
  <c r="AS17" i="6"/>
  <c r="AG17" i="6"/>
  <c r="U17" i="6"/>
  <c r="I17" i="6"/>
  <c r="BA17" i="6"/>
  <c r="AO17" i="6"/>
  <c r="AC17" i="6"/>
  <c r="Q17" i="6"/>
  <c r="E17" i="6"/>
  <c r="A18" i="6"/>
  <c r="AY17" i="6"/>
  <c r="AM17" i="6"/>
  <c r="AA17" i="6"/>
  <c r="O17" i="6"/>
  <c r="AU17" i="6"/>
  <c r="AI17" i="6"/>
  <c r="W17" i="6"/>
  <c r="K17" i="6"/>
  <c r="A18" i="5"/>
  <c r="BD17" i="5"/>
  <c r="AX17" i="5"/>
  <c r="BB17" i="5"/>
  <c r="AU17" i="5"/>
  <c r="AO17" i="5"/>
  <c r="AI17" i="5"/>
  <c r="AC17" i="5"/>
  <c r="W17" i="5"/>
  <c r="Q17" i="5"/>
  <c r="K17" i="5"/>
  <c r="E17" i="5"/>
  <c r="BH17" i="5"/>
  <c r="BA17" i="5"/>
  <c r="BG17" i="5"/>
  <c r="AY17" i="5"/>
  <c r="AR17" i="5"/>
  <c r="AL17" i="5"/>
  <c r="AF17" i="5"/>
  <c r="Z17" i="5"/>
  <c r="T17" i="5"/>
  <c r="N17" i="5"/>
  <c r="H17" i="5"/>
  <c r="BE17" i="5"/>
  <c r="AV17" i="5"/>
  <c r="AP17" i="5"/>
  <c r="AJ17" i="5"/>
  <c r="AD17" i="5"/>
  <c r="X17" i="5"/>
  <c r="R17" i="5"/>
  <c r="L17" i="5"/>
  <c r="F17" i="5"/>
  <c r="AG17" i="5"/>
  <c r="I17" i="5"/>
  <c r="AA17" i="5"/>
  <c r="AS17" i="5"/>
  <c r="U17" i="5"/>
  <c r="AM17" i="5"/>
  <c r="O17" i="5"/>
  <c r="A17" i="4"/>
  <c r="BA16" i="4"/>
  <c r="AU16" i="4"/>
  <c r="AO16" i="4"/>
  <c r="AI16" i="4"/>
  <c r="AC16" i="4"/>
  <c r="AX16" i="4"/>
  <c r="AR16" i="4"/>
  <c r="AL16" i="4"/>
  <c r="AF16" i="4"/>
  <c r="Z16" i="4"/>
  <c r="T16" i="4"/>
  <c r="N16" i="4"/>
  <c r="H16" i="4"/>
  <c r="BB16" i="4"/>
  <c r="AV16" i="4"/>
  <c r="AP16" i="4"/>
  <c r="AJ16" i="4"/>
  <c r="AD16" i="4"/>
  <c r="X16" i="4"/>
  <c r="R16" i="4"/>
  <c r="L16" i="4"/>
  <c r="F16" i="4"/>
  <c r="AM16" i="4"/>
  <c r="U16" i="4"/>
  <c r="I16" i="4"/>
  <c r="AG16" i="4"/>
  <c r="Q16" i="4"/>
  <c r="E16" i="4"/>
  <c r="AY16" i="4"/>
  <c r="AA16" i="4"/>
  <c r="O16" i="4"/>
  <c r="AS16" i="4"/>
  <c r="W16" i="4"/>
  <c r="K16" i="4"/>
  <c r="A20" i="14" l="1"/>
  <c r="GW19" i="14"/>
  <c r="GR19" i="14"/>
  <c r="GM19" i="14"/>
  <c r="GH19" i="14"/>
  <c r="GC19" i="14"/>
  <c r="FX19" i="14"/>
  <c r="FS19" i="14"/>
  <c r="FN19" i="14"/>
  <c r="FI19" i="14"/>
  <c r="FD19" i="14"/>
  <c r="EY19" i="14"/>
  <c r="ET19" i="14"/>
  <c r="EO19" i="14"/>
  <c r="EJ19" i="14"/>
  <c r="EE19" i="14"/>
  <c r="DZ19" i="14"/>
  <c r="DU19" i="14"/>
  <c r="DP19" i="14"/>
  <c r="DK19" i="14"/>
  <c r="DF19" i="14"/>
  <c r="DA19" i="14"/>
  <c r="CV19" i="14"/>
  <c r="CQ19" i="14"/>
  <c r="CL19" i="14"/>
  <c r="CG19" i="14"/>
  <c r="CB19" i="14"/>
  <c r="BW19" i="14"/>
  <c r="BR19" i="14"/>
  <c r="BM19" i="14"/>
  <c r="BH19" i="14"/>
  <c r="BC19" i="14"/>
  <c r="AX19" i="14"/>
  <c r="AS19" i="14"/>
  <c r="AN19" i="14"/>
  <c r="AI19" i="14"/>
  <c r="AD19" i="14"/>
  <c r="Y19" i="14"/>
  <c r="T19" i="14"/>
  <c r="O19" i="14"/>
  <c r="J19" i="14"/>
  <c r="E19" i="14"/>
  <c r="A18" i="10"/>
  <c r="DF17" i="10"/>
  <c r="DA17" i="10"/>
  <c r="CV17" i="10"/>
  <c r="CQ17" i="10"/>
  <c r="CL17" i="10"/>
  <c r="CG17" i="10"/>
  <c r="CB17" i="10"/>
  <c r="BW17" i="10"/>
  <c r="BR17" i="10"/>
  <c r="BM17" i="10"/>
  <c r="BH17" i="10"/>
  <c r="BC17" i="10"/>
  <c r="AX17" i="10"/>
  <c r="AS17" i="10"/>
  <c r="AN17" i="10"/>
  <c r="AI17" i="10"/>
  <c r="AD17" i="10"/>
  <c r="Y17" i="10"/>
  <c r="T17" i="10"/>
  <c r="O17" i="10"/>
  <c r="J17" i="10"/>
  <c r="E17" i="10"/>
  <c r="AY18" i="6"/>
  <c r="AS18" i="6"/>
  <c r="AM18" i="6"/>
  <c r="AG18" i="6"/>
  <c r="AA18" i="6"/>
  <c r="U18" i="6"/>
  <c r="O18" i="6"/>
  <c r="I18" i="6"/>
  <c r="A19" i="6"/>
  <c r="BA18" i="6"/>
  <c r="AU18" i="6"/>
  <c r="AO18" i="6"/>
  <c r="AI18" i="6"/>
  <c r="AC18" i="6"/>
  <c r="W18" i="6"/>
  <c r="Q18" i="6"/>
  <c r="K18" i="6"/>
  <c r="E18" i="6"/>
  <c r="AR18" i="6"/>
  <c r="AF18" i="6"/>
  <c r="T18" i="6"/>
  <c r="H18" i="6"/>
  <c r="BB18" i="6"/>
  <c r="AP18" i="6"/>
  <c r="AD18" i="6"/>
  <c r="R18" i="6"/>
  <c r="F18" i="6"/>
  <c r="AX18" i="6"/>
  <c r="AL18" i="6"/>
  <c r="Z18" i="6"/>
  <c r="N18" i="6"/>
  <c r="AV18" i="6"/>
  <c r="AJ18" i="6"/>
  <c r="X18" i="6"/>
  <c r="L18" i="6"/>
  <c r="A19" i="5"/>
  <c r="BD18" i="5"/>
  <c r="AX18" i="5"/>
  <c r="AR18" i="5"/>
  <c r="AL18" i="5"/>
  <c r="AF18" i="5"/>
  <c r="Z18" i="5"/>
  <c r="T18" i="5"/>
  <c r="N18" i="5"/>
  <c r="H18" i="5"/>
  <c r="BB18" i="5"/>
  <c r="AU18" i="5"/>
  <c r="AM18" i="5"/>
  <c r="AD18" i="5"/>
  <c r="W18" i="5"/>
  <c r="O18" i="5"/>
  <c r="F18" i="5"/>
  <c r="BH18" i="5"/>
  <c r="BA18" i="5"/>
  <c r="AS18" i="5"/>
  <c r="AJ18" i="5"/>
  <c r="AC18" i="5"/>
  <c r="U18" i="5"/>
  <c r="L18" i="5"/>
  <c r="E18" i="5"/>
  <c r="BG18" i="5"/>
  <c r="AY18" i="5"/>
  <c r="AP18" i="5"/>
  <c r="AI18" i="5"/>
  <c r="AA18" i="5"/>
  <c r="R18" i="5"/>
  <c r="K18" i="5"/>
  <c r="BE18" i="5"/>
  <c r="AV18" i="5"/>
  <c r="AO18" i="5"/>
  <c r="AG18" i="5"/>
  <c r="X18" i="5"/>
  <c r="Q18" i="5"/>
  <c r="I18" i="5"/>
  <c r="A18" i="4"/>
  <c r="AX17" i="4"/>
  <c r="AR17" i="4"/>
  <c r="AL17" i="4"/>
  <c r="AF17" i="4"/>
  <c r="Z17" i="4"/>
  <c r="T17" i="4"/>
  <c r="N17" i="4"/>
  <c r="H17" i="4"/>
  <c r="BB17" i="4"/>
  <c r="AV17" i="4"/>
  <c r="AP17" i="4"/>
  <c r="AJ17" i="4"/>
  <c r="AD17" i="4"/>
  <c r="X17" i="4"/>
  <c r="R17" i="4"/>
  <c r="L17" i="4"/>
  <c r="F17" i="4"/>
  <c r="BA17" i="4"/>
  <c r="AU17" i="4"/>
  <c r="AO17" i="4"/>
  <c r="AI17" i="4"/>
  <c r="AC17" i="4"/>
  <c r="W17" i="4"/>
  <c r="Q17" i="4"/>
  <c r="K17" i="4"/>
  <c r="E17" i="4"/>
  <c r="AY17" i="4"/>
  <c r="AS17" i="4"/>
  <c r="AM17" i="4"/>
  <c r="AG17" i="4"/>
  <c r="AA17" i="4"/>
  <c r="U17" i="4"/>
  <c r="O17" i="4"/>
  <c r="I17" i="4"/>
  <c r="GW20" i="14" l="1"/>
  <c r="GM20" i="14"/>
  <c r="GC20" i="14"/>
  <c r="FS20" i="14"/>
  <c r="FI20" i="14"/>
  <c r="EY20" i="14"/>
  <c r="EO20" i="14"/>
  <c r="EE20" i="14"/>
  <c r="DU20" i="14"/>
  <c r="DK20" i="14"/>
  <c r="DA20" i="14"/>
  <c r="CQ20" i="14"/>
  <c r="CG20" i="14"/>
  <c r="BW20" i="14"/>
  <c r="BM20" i="14"/>
  <c r="BC20" i="14"/>
  <c r="AS20" i="14"/>
  <c r="AI20" i="14"/>
  <c r="Y20" i="14"/>
  <c r="O20" i="14"/>
  <c r="E20" i="14"/>
  <c r="A21" i="14"/>
  <c r="GR20" i="14"/>
  <c r="GH20" i="14"/>
  <c r="FX20" i="14"/>
  <c r="FN20" i="14"/>
  <c r="FD20" i="14"/>
  <c r="ET20" i="14"/>
  <c r="EJ20" i="14"/>
  <c r="DZ20" i="14"/>
  <c r="DP20" i="14"/>
  <c r="DF20" i="14"/>
  <c r="CV20" i="14"/>
  <c r="CL20" i="14"/>
  <c r="CB20" i="14"/>
  <c r="BR20" i="14"/>
  <c r="BH20" i="14"/>
  <c r="AX20" i="14"/>
  <c r="AN20" i="14"/>
  <c r="AD20" i="14"/>
  <c r="T20" i="14"/>
  <c r="J20" i="14"/>
  <c r="DF18" i="10"/>
  <c r="CL18" i="10"/>
  <c r="BR18" i="10"/>
  <c r="AX18" i="10"/>
  <c r="AD18" i="10"/>
  <c r="J18" i="10"/>
  <c r="A19" i="10"/>
  <c r="CQ18" i="10"/>
  <c r="BW18" i="10"/>
  <c r="BC18" i="10"/>
  <c r="AI18" i="10"/>
  <c r="O18" i="10"/>
  <c r="CV18" i="10"/>
  <c r="CB18" i="10"/>
  <c r="BH18" i="10"/>
  <c r="AN18" i="10"/>
  <c r="T18" i="10"/>
  <c r="DA18" i="10"/>
  <c r="CG18" i="10"/>
  <c r="BM18" i="10"/>
  <c r="AS18" i="10"/>
  <c r="Y18" i="10"/>
  <c r="E18" i="10"/>
  <c r="BB19" i="6"/>
  <c r="AV19" i="6"/>
  <c r="AP19" i="6"/>
  <c r="AJ19" i="6"/>
  <c r="AD19" i="6"/>
  <c r="X19" i="6"/>
  <c r="R19" i="6"/>
  <c r="L19" i="6"/>
  <c r="F19" i="6"/>
  <c r="A20" i="6"/>
  <c r="BA19" i="6"/>
  <c r="AX19" i="6"/>
  <c r="AR19" i="6"/>
  <c r="AL19" i="6"/>
  <c r="AF19" i="6"/>
  <c r="Z19" i="6"/>
  <c r="T19" i="6"/>
  <c r="N19" i="6"/>
  <c r="H19" i="6"/>
  <c r="AU19" i="6"/>
  <c r="AI19" i="6"/>
  <c r="W19" i="6"/>
  <c r="K19" i="6"/>
  <c r="AS19" i="6"/>
  <c r="AG19" i="6"/>
  <c r="U19" i="6"/>
  <c r="I19" i="6"/>
  <c r="AO19" i="6"/>
  <c r="AC19" i="6"/>
  <c r="Q19" i="6"/>
  <c r="E19" i="6"/>
  <c r="AY19" i="6"/>
  <c r="AM19" i="6"/>
  <c r="AA19" i="6"/>
  <c r="O19" i="6"/>
  <c r="A20" i="5"/>
  <c r="BD19" i="5"/>
  <c r="AX19" i="5"/>
  <c r="AR19" i="5"/>
  <c r="AL19" i="5"/>
  <c r="AF19" i="5"/>
  <c r="Z19" i="5"/>
  <c r="T19" i="5"/>
  <c r="N19" i="5"/>
  <c r="H19" i="5"/>
  <c r="BB19" i="5"/>
  <c r="AU19" i="5"/>
  <c r="AM19" i="5"/>
  <c r="AD19" i="5"/>
  <c r="W19" i="5"/>
  <c r="O19" i="5"/>
  <c r="F19" i="5"/>
  <c r="BH19" i="5"/>
  <c r="BA19" i="5"/>
  <c r="AS19" i="5"/>
  <c r="AJ19" i="5"/>
  <c r="AC19" i="5"/>
  <c r="U19" i="5"/>
  <c r="L19" i="5"/>
  <c r="E19" i="5"/>
  <c r="BG19" i="5"/>
  <c r="AY19" i="5"/>
  <c r="AP19" i="5"/>
  <c r="AI19" i="5"/>
  <c r="AA19" i="5"/>
  <c r="R19" i="5"/>
  <c r="K19" i="5"/>
  <c r="BE19" i="5"/>
  <c r="AV19" i="5"/>
  <c r="AO19" i="5"/>
  <c r="AG19" i="5"/>
  <c r="X19" i="5"/>
  <c r="Q19" i="5"/>
  <c r="I19" i="5"/>
  <c r="A19" i="4"/>
  <c r="BA18" i="4"/>
  <c r="AU18" i="4"/>
  <c r="AO18" i="4"/>
  <c r="AI18" i="4"/>
  <c r="AC18" i="4"/>
  <c r="W18" i="4"/>
  <c r="Q18" i="4"/>
  <c r="K18" i="4"/>
  <c r="E18" i="4"/>
  <c r="AX18" i="4"/>
  <c r="AP18" i="4"/>
  <c r="AG18" i="4"/>
  <c r="Z18" i="4"/>
  <c r="R18" i="4"/>
  <c r="I18" i="4"/>
  <c r="AV18" i="4"/>
  <c r="AM18" i="4"/>
  <c r="AF18" i="4"/>
  <c r="X18" i="4"/>
  <c r="O18" i="4"/>
  <c r="H18" i="4"/>
  <c r="BB18" i="4"/>
  <c r="AS18" i="4"/>
  <c r="AL18" i="4"/>
  <c r="AD18" i="4"/>
  <c r="U18" i="4"/>
  <c r="N18" i="4"/>
  <c r="F18" i="4"/>
  <c r="AY18" i="4"/>
  <c r="AR18" i="4"/>
  <c r="AJ18" i="4"/>
  <c r="AA18" i="4"/>
  <c r="T18" i="4"/>
  <c r="L18" i="4"/>
  <c r="A22" i="14" l="1"/>
  <c r="GW21" i="14"/>
  <c r="GR21" i="14"/>
  <c r="GM21" i="14"/>
  <c r="GH21" i="14"/>
  <c r="GC21" i="14"/>
  <c r="FX21" i="14"/>
  <c r="FS21" i="14"/>
  <c r="FN21" i="14"/>
  <c r="FI21" i="14"/>
  <c r="FD21" i="14"/>
  <c r="EY21" i="14"/>
  <c r="ET21" i="14"/>
  <c r="EO21" i="14"/>
  <c r="EJ21" i="14"/>
  <c r="EE21" i="14"/>
  <c r="DZ21" i="14"/>
  <c r="DU21" i="14"/>
  <c r="DP21" i="14"/>
  <c r="DK21" i="14"/>
  <c r="DF21" i="14"/>
  <c r="DA21" i="14"/>
  <c r="CV21" i="14"/>
  <c r="CQ21" i="14"/>
  <c r="CL21" i="14"/>
  <c r="CG21" i="14"/>
  <c r="CB21" i="14"/>
  <c r="BW21" i="14"/>
  <c r="BR21" i="14"/>
  <c r="BM21" i="14"/>
  <c r="BH21" i="14"/>
  <c r="BC21" i="14"/>
  <c r="AX21" i="14"/>
  <c r="AS21" i="14"/>
  <c r="AN21" i="14"/>
  <c r="AI21" i="14"/>
  <c r="AD21" i="14"/>
  <c r="Y21" i="14"/>
  <c r="T21" i="14"/>
  <c r="O21" i="14"/>
  <c r="J21" i="14"/>
  <c r="E21" i="14"/>
  <c r="A20" i="10"/>
  <c r="CQ19" i="10"/>
  <c r="BW19" i="10"/>
  <c r="DA19" i="10"/>
  <c r="DF19" i="10"/>
  <c r="CL19" i="10"/>
  <c r="BR19" i="10"/>
  <c r="AX19" i="10"/>
  <c r="AS19" i="10"/>
  <c r="AN19" i="10"/>
  <c r="AI19" i="10"/>
  <c r="AD19" i="10"/>
  <c r="Y19" i="10"/>
  <c r="T19" i="10"/>
  <c r="O19" i="10"/>
  <c r="J19" i="10"/>
  <c r="E19" i="10"/>
  <c r="CG19" i="10"/>
  <c r="BH19" i="10"/>
  <c r="CB19" i="10"/>
  <c r="BM19" i="10"/>
  <c r="BC19" i="10"/>
  <c r="CV19" i="10"/>
  <c r="AY20" i="6"/>
  <c r="AS20" i="6"/>
  <c r="AM20" i="6"/>
  <c r="AG20" i="6"/>
  <c r="AA20" i="6"/>
  <c r="U20" i="6"/>
  <c r="O20" i="6"/>
  <c r="I20" i="6"/>
  <c r="AX20" i="6"/>
  <c r="AR20" i="6"/>
  <c r="AL20" i="6"/>
  <c r="AF20" i="6"/>
  <c r="Z20" i="6"/>
  <c r="T20" i="6"/>
  <c r="N20" i="6"/>
  <c r="H20" i="6"/>
  <c r="A21" i="6"/>
  <c r="BA20" i="6"/>
  <c r="AU20" i="6"/>
  <c r="AO20" i="6"/>
  <c r="AI20" i="6"/>
  <c r="AC20" i="6"/>
  <c r="W20" i="6"/>
  <c r="Q20" i="6"/>
  <c r="K20" i="6"/>
  <c r="E20" i="6"/>
  <c r="BB20" i="6"/>
  <c r="AD20" i="6"/>
  <c r="F20" i="6"/>
  <c r="AV20" i="6"/>
  <c r="X20" i="6"/>
  <c r="AP20" i="6"/>
  <c r="R20" i="6"/>
  <c r="AJ20" i="6"/>
  <c r="L20" i="6"/>
  <c r="A21" i="5"/>
  <c r="BD20" i="5"/>
  <c r="AX20" i="5"/>
  <c r="AR20" i="5"/>
  <c r="AL20" i="5"/>
  <c r="AF20" i="5"/>
  <c r="Z20" i="5"/>
  <c r="T20" i="5"/>
  <c r="N20" i="5"/>
  <c r="H20" i="5"/>
  <c r="BB20" i="5"/>
  <c r="AU20" i="5"/>
  <c r="AM20" i="5"/>
  <c r="AD20" i="5"/>
  <c r="W20" i="5"/>
  <c r="O20" i="5"/>
  <c r="F20" i="5"/>
  <c r="BH20" i="5"/>
  <c r="BA20" i="5"/>
  <c r="AS20" i="5"/>
  <c r="AJ20" i="5"/>
  <c r="AC20" i="5"/>
  <c r="U20" i="5"/>
  <c r="L20" i="5"/>
  <c r="E20" i="5"/>
  <c r="BG20" i="5"/>
  <c r="AY20" i="5"/>
  <c r="AP20" i="5"/>
  <c r="AI20" i="5"/>
  <c r="AA20" i="5"/>
  <c r="R20" i="5"/>
  <c r="K20" i="5"/>
  <c r="BE20" i="5"/>
  <c r="AV20" i="5"/>
  <c r="AO20" i="5"/>
  <c r="AG20" i="5"/>
  <c r="X20" i="5"/>
  <c r="Q20" i="5"/>
  <c r="I20" i="5"/>
  <c r="AX19" i="4"/>
  <c r="AR19" i="4"/>
  <c r="AL19" i="4"/>
  <c r="AF19" i="4"/>
  <c r="Z19" i="4"/>
  <c r="T19" i="4"/>
  <c r="N19" i="4"/>
  <c r="H19" i="4"/>
  <c r="AY19" i="4"/>
  <c r="AP19" i="4"/>
  <c r="AI19" i="4"/>
  <c r="AA19" i="4"/>
  <c r="R19" i="4"/>
  <c r="K19" i="4"/>
  <c r="A20" i="4"/>
  <c r="AV19" i="4"/>
  <c r="AO19" i="4"/>
  <c r="AG19" i="4"/>
  <c r="X19" i="4"/>
  <c r="Q19" i="4"/>
  <c r="I19" i="4"/>
  <c r="BB19" i="4"/>
  <c r="AU19" i="4"/>
  <c r="AM19" i="4"/>
  <c r="AD19" i="4"/>
  <c r="W19" i="4"/>
  <c r="O19" i="4"/>
  <c r="F19" i="4"/>
  <c r="BA19" i="4"/>
  <c r="AS19" i="4"/>
  <c r="AJ19" i="4"/>
  <c r="AC19" i="4"/>
  <c r="U19" i="4"/>
  <c r="L19" i="4"/>
  <c r="E19" i="4"/>
  <c r="A23" i="14" l="1"/>
  <c r="GR22" i="14"/>
  <c r="GH22" i="14"/>
  <c r="FX22" i="14"/>
  <c r="FN22" i="14"/>
  <c r="FD22" i="14"/>
  <c r="ET22" i="14"/>
  <c r="EJ22" i="14"/>
  <c r="DZ22" i="14"/>
  <c r="DP22" i="14"/>
  <c r="DF22" i="14"/>
  <c r="CV22" i="14"/>
  <c r="CL22" i="14"/>
  <c r="CB22" i="14"/>
  <c r="BR22" i="14"/>
  <c r="BH22" i="14"/>
  <c r="AX22" i="14"/>
  <c r="AN22" i="14"/>
  <c r="AD22" i="14"/>
  <c r="T22" i="14"/>
  <c r="J22" i="14"/>
  <c r="GW22" i="14"/>
  <c r="GM22" i="14"/>
  <c r="GC22" i="14"/>
  <c r="FS22" i="14"/>
  <c r="FI22" i="14"/>
  <c r="EY22" i="14"/>
  <c r="EO22" i="14"/>
  <c r="EE22" i="14"/>
  <c r="DU22" i="14"/>
  <c r="DK22" i="14"/>
  <c r="DA22" i="14"/>
  <c r="CQ22" i="14"/>
  <c r="CG22" i="14"/>
  <c r="BW22" i="14"/>
  <c r="BM22" i="14"/>
  <c r="BC22" i="14"/>
  <c r="AS22" i="14"/>
  <c r="AI22" i="14"/>
  <c r="Y22" i="14"/>
  <c r="O22" i="14"/>
  <c r="E22" i="14"/>
  <c r="A21" i="10"/>
  <c r="CQ20" i="10"/>
  <c r="BW20" i="10"/>
  <c r="BC20" i="10"/>
  <c r="AI20" i="10"/>
  <c r="O20" i="10"/>
  <c r="DA20" i="10"/>
  <c r="CG20" i="10"/>
  <c r="BM20" i="10"/>
  <c r="AS20" i="10"/>
  <c r="Y20" i="10"/>
  <c r="E20" i="10"/>
  <c r="DF20" i="10"/>
  <c r="CL20" i="10"/>
  <c r="BR20" i="10"/>
  <c r="AX20" i="10"/>
  <c r="AD20" i="10"/>
  <c r="J20" i="10"/>
  <c r="BH20" i="10"/>
  <c r="CB20" i="10"/>
  <c r="CV20" i="10"/>
  <c r="T20" i="10"/>
  <c r="AN20" i="10"/>
  <c r="BB21" i="6"/>
  <c r="AV21" i="6"/>
  <c r="AP21" i="6"/>
  <c r="AJ21" i="6"/>
  <c r="AD21" i="6"/>
  <c r="X21" i="6"/>
  <c r="R21" i="6"/>
  <c r="L21" i="6"/>
  <c r="F21" i="6"/>
  <c r="A22" i="6"/>
  <c r="BA21" i="6"/>
  <c r="AU21" i="6"/>
  <c r="AO21" i="6"/>
  <c r="AI21" i="6"/>
  <c r="AC21" i="6"/>
  <c r="W21" i="6"/>
  <c r="Q21" i="6"/>
  <c r="K21" i="6"/>
  <c r="E21" i="6"/>
  <c r="AX21" i="6"/>
  <c r="AR21" i="6"/>
  <c r="AL21" i="6"/>
  <c r="AF21" i="6"/>
  <c r="Z21" i="6"/>
  <c r="T21" i="6"/>
  <c r="N21" i="6"/>
  <c r="H21" i="6"/>
  <c r="AM21" i="6"/>
  <c r="O21" i="6"/>
  <c r="AG21" i="6"/>
  <c r="I21" i="6"/>
  <c r="AY21" i="6"/>
  <c r="AA21" i="6"/>
  <c r="AS21" i="6"/>
  <c r="U21" i="6"/>
  <c r="A22" i="5"/>
  <c r="BD21" i="5"/>
  <c r="AX21" i="5"/>
  <c r="AR21" i="5"/>
  <c r="AL21" i="5"/>
  <c r="AF21" i="5"/>
  <c r="Z21" i="5"/>
  <c r="T21" i="5"/>
  <c r="N21" i="5"/>
  <c r="H21" i="5"/>
  <c r="BB21" i="5"/>
  <c r="AU21" i="5"/>
  <c r="AM21" i="5"/>
  <c r="AD21" i="5"/>
  <c r="W21" i="5"/>
  <c r="O21" i="5"/>
  <c r="F21" i="5"/>
  <c r="BH21" i="5"/>
  <c r="BA21" i="5"/>
  <c r="AS21" i="5"/>
  <c r="AJ21" i="5"/>
  <c r="AC21" i="5"/>
  <c r="U21" i="5"/>
  <c r="L21" i="5"/>
  <c r="E21" i="5"/>
  <c r="BG21" i="5"/>
  <c r="AY21" i="5"/>
  <c r="AP21" i="5"/>
  <c r="AI21" i="5"/>
  <c r="AA21" i="5"/>
  <c r="R21" i="5"/>
  <c r="K21" i="5"/>
  <c r="BE21" i="5"/>
  <c r="AV21" i="5"/>
  <c r="AO21" i="5"/>
  <c r="AG21" i="5"/>
  <c r="X21" i="5"/>
  <c r="Q21" i="5"/>
  <c r="I21" i="5"/>
  <c r="BB20" i="4"/>
  <c r="AV20" i="4"/>
  <c r="AP20" i="4"/>
  <c r="AJ20" i="4"/>
  <c r="AD20" i="4"/>
  <c r="X20" i="4"/>
  <c r="A21" i="4"/>
  <c r="AU20" i="4"/>
  <c r="AM20" i="4"/>
  <c r="AF20" i="4"/>
  <c r="W20" i="4"/>
  <c r="Q20" i="4"/>
  <c r="K20" i="4"/>
  <c r="E20" i="4"/>
  <c r="AY20" i="4"/>
  <c r="AO20" i="4"/>
  <c r="AC20" i="4"/>
  <c r="T20" i="4"/>
  <c r="L20" i="4"/>
  <c r="AX20" i="4"/>
  <c r="AL20" i="4"/>
  <c r="AA20" i="4"/>
  <c r="R20" i="4"/>
  <c r="I20" i="4"/>
  <c r="AS20" i="4"/>
  <c r="AI20" i="4"/>
  <c r="Z20" i="4"/>
  <c r="O20" i="4"/>
  <c r="H20" i="4"/>
  <c r="BA20" i="4"/>
  <c r="AR20" i="4"/>
  <c r="AG20" i="4"/>
  <c r="U20" i="4"/>
  <c r="N20" i="4"/>
  <c r="F20" i="4"/>
  <c r="A24" i="14" l="1"/>
  <c r="GW23" i="14"/>
  <c r="GR23" i="14"/>
  <c r="GM23" i="14"/>
  <c r="GH23" i="14"/>
  <c r="GC23" i="14"/>
  <c r="FX23" i="14"/>
  <c r="FS23" i="14"/>
  <c r="FN23" i="14"/>
  <c r="FI23" i="14"/>
  <c r="FD23" i="14"/>
  <c r="EY23" i="14"/>
  <c r="ET23" i="14"/>
  <c r="EO23" i="14"/>
  <c r="EJ23" i="14"/>
  <c r="EE23" i="14"/>
  <c r="DZ23" i="14"/>
  <c r="DU23" i="14"/>
  <c r="DP23" i="14"/>
  <c r="DK23" i="14"/>
  <c r="DF23" i="14"/>
  <c r="DA23" i="14"/>
  <c r="CV23" i="14"/>
  <c r="CQ23" i="14"/>
  <c r="CL23" i="14"/>
  <c r="CG23" i="14"/>
  <c r="CB23" i="14"/>
  <c r="BW23" i="14"/>
  <c r="BR23" i="14"/>
  <c r="BM23" i="14"/>
  <c r="BH23" i="14"/>
  <c r="BC23" i="14"/>
  <c r="AX23" i="14"/>
  <c r="AS23" i="14"/>
  <c r="AN23" i="14"/>
  <c r="AI23" i="14"/>
  <c r="AD23" i="14"/>
  <c r="Y23" i="14"/>
  <c r="T23" i="14"/>
  <c r="O23" i="14"/>
  <c r="J23" i="14"/>
  <c r="E23" i="14"/>
  <c r="DF21" i="10"/>
  <c r="CL21" i="10"/>
  <c r="BR21" i="10"/>
  <c r="AX21" i="10"/>
  <c r="AD21" i="10"/>
  <c r="J21" i="10"/>
  <c r="A22" i="10"/>
  <c r="CQ21" i="10"/>
  <c r="BW21" i="10"/>
  <c r="BC21" i="10"/>
  <c r="AI21" i="10"/>
  <c r="O21" i="10"/>
  <c r="CV21" i="10"/>
  <c r="CB21" i="10"/>
  <c r="BH21" i="10"/>
  <c r="AN21" i="10"/>
  <c r="T21" i="10"/>
  <c r="DA21" i="10"/>
  <c r="CG21" i="10"/>
  <c r="BM21" i="10"/>
  <c r="AS21" i="10"/>
  <c r="Y21" i="10"/>
  <c r="E21" i="10"/>
  <c r="AY22" i="6"/>
  <c r="AS22" i="6"/>
  <c r="AM22" i="6"/>
  <c r="AG22" i="6"/>
  <c r="AA22" i="6"/>
  <c r="U22" i="6"/>
  <c r="O22" i="6"/>
  <c r="I22" i="6"/>
  <c r="AX22" i="6"/>
  <c r="AR22" i="6"/>
  <c r="AL22" i="6"/>
  <c r="AF22" i="6"/>
  <c r="Z22" i="6"/>
  <c r="T22" i="6"/>
  <c r="N22" i="6"/>
  <c r="H22" i="6"/>
  <c r="A23" i="6"/>
  <c r="BA22" i="6"/>
  <c r="AU22" i="6"/>
  <c r="AO22" i="6"/>
  <c r="AI22" i="6"/>
  <c r="AC22" i="6"/>
  <c r="W22" i="6"/>
  <c r="Q22" i="6"/>
  <c r="K22" i="6"/>
  <c r="E22" i="6"/>
  <c r="AV22" i="6"/>
  <c r="X22" i="6"/>
  <c r="AP22" i="6"/>
  <c r="R22" i="6"/>
  <c r="AJ22" i="6"/>
  <c r="L22" i="6"/>
  <c r="BB22" i="6"/>
  <c r="AD22" i="6"/>
  <c r="F22" i="6"/>
  <c r="A23" i="5"/>
  <c r="BD22" i="5"/>
  <c r="AX22" i="5"/>
  <c r="AR22" i="5"/>
  <c r="AL22" i="5"/>
  <c r="AF22" i="5"/>
  <c r="Z22" i="5"/>
  <c r="T22" i="5"/>
  <c r="N22" i="5"/>
  <c r="H22" i="5"/>
  <c r="BB22" i="5"/>
  <c r="AU22" i="5"/>
  <c r="AM22" i="5"/>
  <c r="AD22" i="5"/>
  <c r="W22" i="5"/>
  <c r="O22" i="5"/>
  <c r="F22" i="5"/>
  <c r="BH22" i="5"/>
  <c r="BA22" i="5"/>
  <c r="AS22" i="5"/>
  <c r="AJ22" i="5"/>
  <c r="AC22" i="5"/>
  <c r="U22" i="5"/>
  <c r="L22" i="5"/>
  <c r="E22" i="5"/>
  <c r="BG22" i="5"/>
  <c r="AY22" i="5"/>
  <c r="AP22" i="5"/>
  <c r="AI22" i="5"/>
  <c r="AA22" i="5"/>
  <c r="R22" i="5"/>
  <c r="K22" i="5"/>
  <c r="BE22" i="5"/>
  <c r="AV22" i="5"/>
  <c r="AO22" i="5"/>
  <c r="AG22" i="5"/>
  <c r="X22" i="5"/>
  <c r="Q22" i="5"/>
  <c r="I22" i="5"/>
  <c r="AY21" i="4"/>
  <c r="AS21" i="4"/>
  <c r="AM21" i="4"/>
  <c r="AG21" i="4"/>
  <c r="AA21" i="4"/>
  <c r="U21" i="4"/>
  <c r="O21" i="4"/>
  <c r="I21" i="4"/>
  <c r="AX21" i="4"/>
  <c r="AP21" i="4"/>
  <c r="AI21" i="4"/>
  <c r="Z21" i="4"/>
  <c r="R21" i="4"/>
  <c r="K21" i="4"/>
  <c r="A22" i="4"/>
  <c r="BB21" i="4"/>
  <c r="AR21" i="4"/>
  <c r="AF21" i="4"/>
  <c r="W21" i="4"/>
  <c r="L21" i="4"/>
  <c r="BA21" i="4"/>
  <c r="AO21" i="4"/>
  <c r="AD21" i="4"/>
  <c r="T21" i="4"/>
  <c r="H21" i="4"/>
  <c r="AV21" i="4"/>
  <c r="AL21" i="4"/>
  <c r="AC21" i="4"/>
  <c r="Q21" i="4"/>
  <c r="F21" i="4"/>
  <c r="AU21" i="4"/>
  <c r="AJ21" i="4"/>
  <c r="X21" i="4"/>
  <c r="N21" i="4"/>
  <c r="E21" i="4"/>
  <c r="GM24" i="14" l="1"/>
  <c r="FS24" i="14"/>
  <c r="EY24" i="14"/>
  <c r="EE24" i="14"/>
  <c r="DK24" i="14"/>
  <c r="GW24" i="14"/>
  <c r="GC24" i="14"/>
  <c r="A25" i="14"/>
  <c r="GH24" i="14"/>
  <c r="FN24" i="14"/>
  <c r="ET24" i="14"/>
  <c r="DZ24" i="14"/>
  <c r="DF24" i="14"/>
  <c r="GR24" i="14"/>
  <c r="FI24" i="14"/>
  <c r="DU24" i="14"/>
  <c r="FD24" i="14"/>
  <c r="DP24" i="14"/>
  <c r="CQ24" i="14"/>
  <c r="CG24" i="14"/>
  <c r="BW24" i="14"/>
  <c r="BM24" i="14"/>
  <c r="BC24" i="14"/>
  <c r="AS24" i="14"/>
  <c r="AI24" i="14"/>
  <c r="Y24" i="14"/>
  <c r="O24" i="14"/>
  <c r="E24" i="14"/>
  <c r="EO24" i="14"/>
  <c r="DA24" i="14"/>
  <c r="FX24" i="14"/>
  <c r="EJ24" i="14"/>
  <c r="CV24" i="14"/>
  <c r="CL24" i="14"/>
  <c r="CB24" i="14"/>
  <c r="BR24" i="14"/>
  <c r="BH24" i="14"/>
  <c r="AX24" i="14"/>
  <c r="AN24" i="14"/>
  <c r="AD24" i="14"/>
  <c r="T24" i="14"/>
  <c r="J24" i="14"/>
  <c r="DF22" i="10"/>
  <c r="CL22" i="10"/>
  <c r="BR22" i="10"/>
  <c r="AX22" i="10"/>
  <c r="AD22" i="10"/>
  <c r="J22" i="10"/>
  <c r="A23" i="10"/>
  <c r="CQ22" i="10"/>
  <c r="BW22" i="10"/>
  <c r="BC22" i="10"/>
  <c r="AI22" i="10"/>
  <c r="O22" i="10"/>
  <c r="CV22" i="10"/>
  <c r="CB22" i="10"/>
  <c r="BH22" i="10"/>
  <c r="AN22" i="10"/>
  <c r="T22" i="10"/>
  <c r="DA22" i="10"/>
  <c r="CG22" i="10"/>
  <c r="BM22" i="10"/>
  <c r="AS22" i="10"/>
  <c r="Y22" i="10"/>
  <c r="E22" i="10"/>
  <c r="BB23" i="6"/>
  <c r="AV23" i="6"/>
  <c r="AP23" i="6"/>
  <c r="AJ23" i="6"/>
  <c r="AD23" i="6"/>
  <c r="X23" i="6"/>
  <c r="R23" i="6"/>
  <c r="L23" i="6"/>
  <c r="F23" i="6"/>
  <c r="A24" i="6"/>
  <c r="BA23" i="6"/>
  <c r="AU23" i="6"/>
  <c r="AO23" i="6"/>
  <c r="AI23" i="6"/>
  <c r="AC23" i="6"/>
  <c r="W23" i="6"/>
  <c r="Q23" i="6"/>
  <c r="K23" i="6"/>
  <c r="E23" i="6"/>
  <c r="AY23" i="6"/>
  <c r="AX23" i="6"/>
  <c r="AR23" i="6"/>
  <c r="AL23" i="6"/>
  <c r="AF23" i="6"/>
  <c r="Z23" i="6"/>
  <c r="T23" i="6"/>
  <c r="N23" i="6"/>
  <c r="H23" i="6"/>
  <c r="AG23" i="6"/>
  <c r="I23" i="6"/>
  <c r="AA23" i="6"/>
  <c r="AS23" i="6"/>
  <c r="U23" i="6"/>
  <c r="AM23" i="6"/>
  <c r="O23" i="6"/>
  <c r="BH23" i="5"/>
  <c r="BB23" i="5"/>
  <c r="AV23" i="5"/>
  <c r="AP23" i="5"/>
  <c r="AJ23" i="5"/>
  <c r="AD23" i="5"/>
  <c r="X23" i="5"/>
  <c r="R23" i="5"/>
  <c r="L23" i="5"/>
  <c r="F23" i="5"/>
  <c r="A24" i="5"/>
  <c r="BD23" i="5"/>
  <c r="AX23" i="5"/>
  <c r="AR23" i="5"/>
  <c r="AL23" i="5"/>
  <c r="AF23" i="5"/>
  <c r="Z23" i="5"/>
  <c r="T23" i="5"/>
  <c r="N23" i="5"/>
  <c r="H23" i="5"/>
  <c r="BG23" i="5"/>
  <c r="AU23" i="5"/>
  <c r="AI23" i="5"/>
  <c r="W23" i="5"/>
  <c r="K23" i="5"/>
  <c r="BE23" i="5"/>
  <c r="AS23" i="5"/>
  <c r="AG23" i="5"/>
  <c r="U23" i="5"/>
  <c r="I23" i="5"/>
  <c r="BA23" i="5"/>
  <c r="AO23" i="5"/>
  <c r="AC23" i="5"/>
  <c r="Q23" i="5"/>
  <c r="E23" i="5"/>
  <c r="AY23" i="5"/>
  <c r="AM23" i="5"/>
  <c r="AA23" i="5"/>
  <c r="O23" i="5"/>
  <c r="BB22" i="4"/>
  <c r="AV22" i="4"/>
  <c r="AP22" i="4"/>
  <c r="AJ22" i="4"/>
  <c r="AD22" i="4"/>
  <c r="X22" i="4"/>
  <c r="R22" i="4"/>
  <c r="L22" i="4"/>
  <c r="F22" i="4"/>
  <c r="AY22" i="4"/>
  <c r="AR22" i="4"/>
  <c r="AI22" i="4"/>
  <c r="AA22" i="4"/>
  <c r="T22" i="4"/>
  <c r="K22" i="4"/>
  <c r="AS22" i="4"/>
  <c r="AG22" i="4"/>
  <c r="W22" i="4"/>
  <c r="N22" i="4"/>
  <c r="A23" i="4"/>
  <c r="BA22" i="4"/>
  <c r="AO22" i="4"/>
  <c r="AF22" i="4"/>
  <c r="U22" i="4"/>
  <c r="I22" i="4"/>
  <c r="AX22" i="4"/>
  <c r="AM22" i="4"/>
  <c r="AC22" i="4"/>
  <c r="Q22" i="4"/>
  <c r="H22" i="4"/>
  <c r="AU22" i="4"/>
  <c r="AL22" i="4"/>
  <c r="Z22" i="4"/>
  <c r="O22" i="4"/>
  <c r="E22" i="4"/>
  <c r="A26" i="14" l="1"/>
  <c r="GW25" i="14"/>
  <c r="GR25" i="14"/>
  <c r="GM25" i="14"/>
  <c r="GH25" i="14"/>
  <c r="GC25" i="14"/>
  <c r="FX25" i="14"/>
  <c r="FS25" i="14"/>
  <c r="FN25" i="14"/>
  <c r="FI25" i="14"/>
  <c r="FD25" i="14"/>
  <c r="EY25" i="14"/>
  <c r="ET25" i="14"/>
  <c r="EO25" i="14"/>
  <c r="EJ25" i="14"/>
  <c r="DP25" i="14"/>
  <c r="CV25" i="14"/>
  <c r="CB25" i="14"/>
  <c r="BH25" i="14"/>
  <c r="AN25" i="14"/>
  <c r="T25" i="14"/>
  <c r="DU25" i="14"/>
  <c r="DA25" i="14"/>
  <c r="CG25" i="14"/>
  <c r="BM25" i="14"/>
  <c r="AS25" i="14"/>
  <c r="Y25" i="14"/>
  <c r="DZ25" i="14"/>
  <c r="DF25" i="14"/>
  <c r="CL25" i="14"/>
  <c r="BR25" i="14"/>
  <c r="AX25" i="14"/>
  <c r="AD25" i="14"/>
  <c r="J25" i="14"/>
  <c r="EE25" i="14"/>
  <c r="DK25" i="14"/>
  <c r="CQ25" i="14"/>
  <c r="BW25" i="14"/>
  <c r="BC25" i="14"/>
  <c r="AI25" i="14"/>
  <c r="O25" i="14"/>
  <c r="E25" i="14"/>
  <c r="DA23" i="10"/>
  <c r="CG23" i="10"/>
  <c r="BM23" i="10"/>
  <c r="AS23" i="10"/>
  <c r="Y23" i="10"/>
  <c r="E23" i="10"/>
  <c r="DF23" i="10"/>
  <c r="CL23" i="10"/>
  <c r="BR23" i="10"/>
  <c r="AX23" i="10"/>
  <c r="AD23" i="10"/>
  <c r="J23" i="10"/>
  <c r="A24" i="10"/>
  <c r="CQ23" i="10"/>
  <c r="BW23" i="10"/>
  <c r="BC23" i="10"/>
  <c r="AI23" i="10"/>
  <c r="O23" i="10"/>
  <c r="CV23" i="10"/>
  <c r="CB23" i="10"/>
  <c r="BH23" i="10"/>
  <c r="AN23" i="10"/>
  <c r="T23" i="10"/>
  <c r="A25" i="6"/>
  <c r="BA24" i="6"/>
  <c r="AU24" i="6"/>
  <c r="AO24" i="6"/>
  <c r="AI24" i="6"/>
  <c r="AC24" i="6"/>
  <c r="W24" i="6"/>
  <c r="Q24" i="6"/>
  <c r="K24" i="6"/>
  <c r="E24" i="6"/>
  <c r="AY24" i="6"/>
  <c r="AR24" i="6"/>
  <c r="AJ24" i="6"/>
  <c r="AA24" i="6"/>
  <c r="T24" i="6"/>
  <c r="L24" i="6"/>
  <c r="AX24" i="6"/>
  <c r="AP24" i="6"/>
  <c r="AG24" i="6"/>
  <c r="Z24" i="6"/>
  <c r="R24" i="6"/>
  <c r="I24" i="6"/>
  <c r="AV24" i="6"/>
  <c r="AM24" i="6"/>
  <c r="AF24" i="6"/>
  <c r="X24" i="6"/>
  <c r="O24" i="6"/>
  <c r="H24" i="6"/>
  <c r="BB24" i="6"/>
  <c r="AS24" i="6"/>
  <c r="AL24" i="6"/>
  <c r="AD24" i="6"/>
  <c r="U24" i="6"/>
  <c r="N24" i="6"/>
  <c r="F24" i="6"/>
  <c r="BH24" i="5"/>
  <c r="BB24" i="5"/>
  <c r="AV24" i="5"/>
  <c r="AP24" i="5"/>
  <c r="AJ24" i="5"/>
  <c r="AD24" i="5"/>
  <c r="X24" i="5"/>
  <c r="R24" i="5"/>
  <c r="L24" i="5"/>
  <c r="F24" i="5"/>
  <c r="A25" i="5"/>
  <c r="BD24" i="5"/>
  <c r="AX24" i="5"/>
  <c r="AR24" i="5"/>
  <c r="AL24" i="5"/>
  <c r="AF24" i="5"/>
  <c r="Z24" i="5"/>
  <c r="T24" i="5"/>
  <c r="N24" i="5"/>
  <c r="H24" i="5"/>
  <c r="BE24" i="5"/>
  <c r="AS24" i="5"/>
  <c r="AG24" i="5"/>
  <c r="U24" i="5"/>
  <c r="I24" i="5"/>
  <c r="BA24" i="5"/>
  <c r="AO24" i="5"/>
  <c r="AC24" i="5"/>
  <c r="Q24" i="5"/>
  <c r="E24" i="5"/>
  <c r="AY24" i="5"/>
  <c r="AM24" i="5"/>
  <c r="AA24" i="5"/>
  <c r="O24" i="5"/>
  <c r="BG24" i="5"/>
  <c r="AU24" i="5"/>
  <c r="AI24" i="5"/>
  <c r="W24" i="5"/>
  <c r="K24" i="5"/>
  <c r="AY23" i="4"/>
  <c r="AS23" i="4"/>
  <c r="AM23" i="4"/>
  <c r="AG23" i="4"/>
  <c r="AA23" i="4"/>
  <c r="U23" i="4"/>
  <c r="O23" i="4"/>
  <c r="I23" i="4"/>
  <c r="BB23" i="4"/>
  <c r="AU23" i="4"/>
  <c r="AL23" i="4"/>
  <c r="AD23" i="4"/>
  <c r="W23" i="4"/>
  <c r="N23" i="4"/>
  <c r="F23" i="4"/>
  <c r="AV23" i="4"/>
  <c r="AJ23" i="4"/>
  <c r="Z23" i="4"/>
  <c r="Q23" i="4"/>
  <c r="E23" i="4"/>
  <c r="AR23" i="4"/>
  <c r="AI23" i="4"/>
  <c r="X23" i="4"/>
  <c r="L23" i="4"/>
  <c r="BA23" i="4"/>
  <c r="AP23" i="4"/>
  <c r="AF23" i="4"/>
  <c r="T23" i="4"/>
  <c r="K23" i="4"/>
  <c r="A24" i="4"/>
  <c r="AX23" i="4"/>
  <c r="AO23" i="4"/>
  <c r="AC23" i="4"/>
  <c r="R23" i="4"/>
  <c r="H23" i="4"/>
  <c r="GW26" i="14" l="1"/>
  <c r="GM26" i="14"/>
  <c r="GC26" i="14"/>
  <c r="FS26" i="14"/>
  <c r="FI26" i="14"/>
  <c r="EY26" i="14"/>
  <c r="EO26" i="14"/>
  <c r="EE26" i="14"/>
  <c r="DU26" i="14"/>
  <c r="DK26" i="14"/>
  <c r="DA26" i="14"/>
  <c r="CQ26" i="14"/>
  <c r="CG26" i="14"/>
  <c r="BW26" i="14"/>
  <c r="BM26" i="14"/>
  <c r="BC26" i="14"/>
  <c r="AS26" i="14"/>
  <c r="AI26" i="14"/>
  <c r="Y26" i="14"/>
  <c r="O26" i="14"/>
  <c r="E26" i="14"/>
  <c r="A27" i="14"/>
  <c r="GR26" i="14"/>
  <c r="GH26" i="14"/>
  <c r="FX26" i="14"/>
  <c r="FN26" i="14"/>
  <c r="FD26" i="14"/>
  <c r="ET26" i="14"/>
  <c r="EJ26" i="14"/>
  <c r="DZ26" i="14"/>
  <c r="DP26" i="14"/>
  <c r="DF26" i="14"/>
  <c r="CV26" i="14"/>
  <c r="CL26" i="14"/>
  <c r="CB26" i="14"/>
  <c r="BR26" i="14"/>
  <c r="BH26" i="14"/>
  <c r="AX26" i="14"/>
  <c r="AN26" i="14"/>
  <c r="AD26" i="14"/>
  <c r="T26" i="14"/>
  <c r="J26" i="14"/>
  <c r="DA24" i="10"/>
  <c r="CG24" i="10"/>
  <c r="BM24" i="10"/>
  <c r="AS24" i="10"/>
  <c r="Y24" i="10"/>
  <c r="E24" i="10"/>
  <c r="DF24" i="10"/>
  <c r="CL24" i="10"/>
  <c r="BR24" i="10"/>
  <c r="AX24" i="10"/>
  <c r="AD24" i="10"/>
  <c r="J24" i="10"/>
  <c r="A25" i="10"/>
  <c r="CQ24" i="10"/>
  <c r="BW24" i="10"/>
  <c r="BC24" i="10"/>
  <c r="AI24" i="10"/>
  <c r="O24" i="10"/>
  <c r="CV24" i="10"/>
  <c r="CB24" i="10"/>
  <c r="BH24" i="10"/>
  <c r="AN24" i="10"/>
  <c r="T24" i="10"/>
  <c r="BB25" i="6"/>
  <c r="AV25" i="6"/>
  <c r="AP25" i="6"/>
  <c r="AJ25" i="6"/>
  <c r="AD25" i="6"/>
  <c r="X25" i="6"/>
  <c r="R25" i="6"/>
  <c r="L25" i="6"/>
  <c r="F25" i="6"/>
  <c r="AX25" i="6"/>
  <c r="AR25" i="6"/>
  <c r="AL25" i="6"/>
  <c r="AF25" i="6"/>
  <c r="Z25" i="6"/>
  <c r="T25" i="6"/>
  <c r="N25" i="6"/>
  <c r="H25" i="6"/>
  <c r="BA25" i="6"/>
  <c r="AO25" i="6"/>
  <c r="AC25" i="6"/>
  <c r="Q25" i="6"/>
  <c r="E25" i="6"/>
  <c r="A26" i="6"/>
  <c r="AY25" i="6"/>
  <c r="AM25" i="6"/>
  <c r="AA25" i="6"/>
  <c r="O25" i="6"/>
  <c r="AU25" i="6"/>
  <c r="AI25" i="6"/>
  <c r="W25" i="6"/>
  <c r="K25" i="6"/>
  <c r="AS25" i="6"/>
  <c r="AG25" i="6"/>
  <c r="U25" i="6"/>
  <c r="I25" i="6"/>
  <c r="A26" i="5"/>
  <c r="BH25" i="5"/>
  <c r="BB25" i="5"/>
  <c r="AV25" i="5"/>
  <c r="AP25" i="5"/>
  <c r="AJ25" i="5"/>
  <c r="AD25" i="5"/>
  <c r="X25" i="5"/>
  <c r="R25" i="5"/>
  <c r="L25" i="5"/>
  <c r="F25" i="5"/>
  <c r="BD25" i="5"/>
  <c r="AX25" i="5"/>
  <c r="AR25" i="5"/>
  <c r="AL25" i="5"/>
  <c r="AF25" i="5"/>
  <c r="Z25" i="5"/>
  <c r="T25" i="5"/>
  <c r="N25" i="5"/>
  <c r="H25" i="5"/>
  <c r="BA25" i="5"/>
  <c r="AO25" i="5"/>
  <c r="AC25" i="5"/>
  <c r="Q25" i="5"/>
  <c r="E25" i="5"/>
  <c r="AY25" i="5"/>
  <c r="AM25" i="5"/>
  <c r="AA25" i="5"/>
  <c r="O25" i="5"/>
  <c r="BG25" i="5"/>
  <c r="AU25" i="5"/>
  <c r="AI25" i="5"/>
  <c r="W25" i="5"/>
  <c r="K25" i="5"/>
  <c r="BE25" i="5"/>
  <c r="AS25" i="5"/>
  <c r="AG25" i="5"/>
  <c r="U25" i="5"/>
  <c r="I25" i="5"/>
  <c r="BB24" i="4"/>
  <c r="AV24" i="4"/>
  <c r="AP24" i="4"/>
  <c r="AJ24" i="4"/>
  <c r="AD24" i="4"/>
  <c r="X24" i="4"/>
  <c r="R24" i="4"/>
  <c r="L24" i="4"/>
  <c r="F24" i="4"/>
  <c r="BA24" i="4"/>
  <c r="A25" i="4"/>
  <c r="AU24" i="4"/>
  <c r="AM24" i="4"/>
  <c r="AF24" i="4"/>
  <c r="W24" i="4"/>
  <c r="O24" i="4"/>
  <c r="H24" i="4"/>
  <c r="AY24" i="4"/>
  <c r="AO24" i="4"/>
  <c r="AC24" i="4"/>
  <c r="T24" i="4"/>
  <c r="I24" i="4"/>
  <c r="AX24" i="4"/>
  <c r="AL24" i="4"/>
  <c r="AA24" i="4"/>
  <c r="Q24" i="4"/>
  <c r="E24" i="4"/>
  <c r="AS24" i="4"/>
  <c r="AI24" i="4"/>
  <c r="Z24" i="4"/>
  <c r="N24" i="4"/>
  <c r="AR24" i="4"/>
  <c r="AG24" i="4"/>
  <c r="U24" i="4"/>
  <c r="K24" i="4"/>
  <c r="A28" i="14" l="1"/>
  <c r="GW27" i="14"/>
  <c r="GR27" i="14"/>
  <c r="GM27" i="14"/>
  <c r="GH27" i="14"/>
  <c r="GC27" i="14"/>
  <c r="FX27" i="14"/>
  <c r="FS27" i="14"/>
  <c r="FN27" i="14"/>
  <c r="FI27" i="14"/>
  <c r="FD27" i="14"/>
  <c r="EY27" i="14"/>
  <c r="ET27" i="14"/>
  <c r="EO27" i="14"/>
  <c r="EJ27" i="14"/>
  <c r="EE27" i="14"/>
  <c r="DZ27" i="14"/>
  <c r="DU27" i="14"/>
  <c r="DP27" i="14"/>
  <c r="DK27" i="14"/>
  <c r="DF27" i="14"/>
  <c r="DA27" i="14"/>
  <c r="CV27" i="14"/>
  <c r="CQ27" i="14"/>
  <c r="CL27" i="14"/>
  <c r="CG27" i="14"/>
  <c r="CB27" i="14"/>
  <c r="BW27" i="14"/>
  <c r="BR27" i="14"/>
  <c r="BM27" i="14"/>
  <c r="BH27" i="14"/>
  <c r="BC27" i="14"/>
  <c r="AX27" i="14"/>
  <c r="AS27" i="14"/>
  <c r="AN27" i="14"/>
  <c r="AI27" i="14"/>
  <c r="AD27" i="14"/>
  <c r="Y27" i="14"/>
  <c r="T27" i="14"/>
  <c r="O27" i="14"/>
  <c r="J27" i="14"/>
  <c r="E27" i="14"/>
  <c r="CV25" i="10"/>
  <c r="CB25" i="10"/>
  <c r="BH25" i="10"/>
  <c r="AN25" i="10"/>
  <c r="T25" i="10"/>
  <c r="DA25" i="10"/>
  <c r="CG25" i="10"/>
  <c r="BM25" i="10"/>
  <c r="AS25" i="10"/>
  <c r="Y25" i="10"/>
  <c r="E25" i="10"/>
  <c r="DF25" i="10"/>
  <c r="CL25" i="10"/>
  <c r="BR25" i="10"/>
  <c r="AX25" i="10"/>
  <c r="AD25" i="10"/>
  <c r="J25" i="10"/>
  <c r="A26" i="10"/>
  <c r="CQ25" i="10"/>
  <c r="BW25" i="10"/>
  <c r="BC25" i="10"/>
  <c r="AI25" i="10"/>
  <c r="O25" i="10"/>
  <c r="AY26" i="6"/>
  <c r="AS26" i="6"/>
  <c r="AM26" i="6"/>
  <c r="AG26" i="6"/>
  <c r="AA26" i="6"/>
  <c r="U26" i="6"/>
  <c r="O26" i="6"/>
  <c r="I26" i="6"/>
  <c r="A27" i="6"/>
  <c r="BA26" i="6"/>
  <c r="AU26" i="6"/>
  <c r="AO26" i="6"/>
  <c r="AI26" i="6"/>
  <c r="AC26" i="6"/>
  <c r="W26" i="6"/>
  <c r="Q26" i="6"/>
  <c r="K26" i="6"/>
  <c r="E26" i="6"/>
  <c r="BB26" i="6"/>
  <c r="AP26" i="6"/>
  <c r="AD26" i="6"/>
  <c r="R26" i="6"/>
  <c r="F26" i="6"/>
  <c r="AX26" i="6"/>
  <c r="AL26" i="6"/>
  <c r="Z26" i="6"/>
  <c r="N26" i="6"/>
  <c r="AV26" i="6"/>
  <c r="AJ26" i="6"/>
  <c r="X26" i="6"/>
  <c r="L26" i="6"/>
  <c r="AR26" i="6"/>
  <c r="AF26" i="6"/>
  <c r="T26" i="6"/>
  <c r="H26" i="6"/>
  <c r="A27" i="5"/>
  <c r="BD26" i="5"/>
  <c r="AX26" i="5"/>
  <c r="AR26" i="5"/>
  <c r="AL26" i="5"/>
  <c r="AF26" i="5"/>
  <c r="Z26" i="5"/>
  <c r="T26" i="5"/>
  <c r="N26" i="5"/>
  <c r="H26" i="5"/>
  <c r="BE26" i="5"/>
  <c r="AV26" i="5"/>
  <c r="AO26" i="5"/>
  <c r="AG26" i="5"/>
  <c r="X26" i="5"/>
  <c r="Q26" i="5"/>
  <c r="I26" i="5"/>
  <c r="BB26" i="5"/>
  <c r="AU26" i="5"/>
  <c r="AM26" i="5"/>
  <c r="AD26" i="5"/>
  <c r="W26" i="5"/>
  <c r="O26" i="5"/>
  <c r="F26" i="5"/>
  <c r="BG26" i="5"/>
  <c r="AY26" i="5"/>
  <c r="AP26" i="5"/>
  <c r="AI26" i="5"/>
  <c r="AA26" i="5"/>
  <c r="R26" i="5"/>
  <c r="K26" i="5"/>
  <c r="AJ26" i="5"/>
  <c r="E26" i="5"/>
  <c r="BH26" i="5"/>
  <c r="AC26" i="5"/>
  <c r="BA26" i="5"/>
  <c r="U26" i="5"/>
  <c r="AS26" i="5"/>
  <c r="L26" i="5"/>
  <c r="AY25" i="4"/>
  <c r="AS25" i="4"/>
  <c r="AM25" i="4"/>
  <c r="AG25" i="4"/>
  <c r="AA25" i="4"/>
  <c r="U25" i="4"/>
  <c r="O25" i="4"/>
  <c r="I25" i="4"/>
  <c r="A26" i="4"/>
  <c r="AV25" i="4"/>
  <c r="AO25" i="4"/>
  <c r="AF25" i="4"/>
  <c r="X25" i="4"/>
  <c r="Q25" i="4"/>
  <c r="H25" i="4"/>
  <c r="BB25" i="4"/>
  <c r="AU25" i="4"/>
  <c r="AL25" i="4"/>
  <c r="AD25" i="4"/>
  <c r="W25" i="4"/>
  <c r="N25" i="4"/>
  <c r="AX25" i="4"/>
  <c r="AP25" i="4"/>
  <c r="AI25" i="4"/>
  <c r="Z25" i="4"/>
  <c r="R25" i="4"/>
  <c r="K25" i="4"/>
  <c r="AR25" i="4"/>
  <c r="L25" i="4"/>
  <c r="AJ25" i="4"/>
  <c r="F25" i="4"/>
  <c r="AC25" i="4"/>
  <c r="E25" i="4"/>
  <c r="BA25" i="4"/>
  <c r="T25" i="4"/>
  <c r="A29" i="14" l="1"/>
  <c r="GW28" i="14"/>
  <c r="GR28" i="14"/>
  <c r="GH28" i="14"/>
  <c r="FX28" i="14"/>
  <c r="FN28" i="14"/>
  <c r="FD28" i="14"/>
  <c r="ET28" i="14"/>
  <c r="EJ28" i="14"/>
  <c r="DZ28" i="14"/>
  <c r="DP28" i="14"/>
  <c r="DF28" i="14"/>
  <c r="CV28" i="14"/>
  <c r="CL28" i="14"/>
  <c r="CB28" i="14"/>
  <c r="BR28" i="14"/>
  <c r="BH28" i="14"/>
  <c r="AX28" i="14"/>
  <c r="AN28" i="14"/>
  <c r="AD28" i="14"/>
  <c r="T28" i="14"/>
  <c r="J28" i="14"/>
  <c r="GM28" i="14"/>
  <c r="GC28" i="14"/>
  <c r="FS28" i="14"/>
  <c r="FI28" i="14"/>
  <c r="EY28" i="14"/>
  <c r="EO28" i="14"/>
  <c r="EE28" i="14"/>
  <c r="DU28" i="14"/>
  <c r="DK28" i="14"/>
  <c r="DA28" i="14"/>
  <c r="CQ28" i="14"/>
  <c r="CG28" i="14"/>
  <c r="BW28" i="14"/>
  <c r="BM28" i="14"/>
  <c r="BC28" i="14"/>
  <c r="AS28" i="14"/>
  <c r="AI28" i="14"/>
  <c r="Y28" i="14"/>
  <c r="O28" i="14"/>
  <c r="E28" i="14"/>
  <c r="CV26" i="10"/>
  <c r="CB26" i="10"/>
  <c r="BH26" i="10"/>
  <c r="AN26" i="10"/>
  <c r="T26" i="10"/>
  <c r="DA26" i="10"/>
  <c r="CG26" i="10"/>
  <c r="BM26" i="10"/>
  <c r="AS26" i="10"/>
  <c r="Y26" i="10"/>
  <c r="E26" i="10"/>
  <c r="DF26" i="10"/>
  <c r="CL26" i="10"/>
  <c r="BR26" i="10"/>
  <c r="AX26" i="10"/>
  <c r="AD26" i="10"/>
  <c r="J26" i="10"/>
  <c r="A27" i="10"/>
  <c r="CQ26" i="10"/>
  <c r="BW26" i="10"/>
  <c r="BC26" i="10"/>
  <c r="AI26" i="10"/>
  <c r="O26" i="10"/>
  <c r="BB27" i="6"/>
  <c r="AV27" i="6"/>
  <c r="AP27" i="6"/>
  <c r="AJ27" i="6"/>
  <c r="AD27" i="6"/>
  <c r="X27" i="6"/>
  <c r="R27" i="6"/>
  <c r="L27" i="6"/>
  <c r="F27" i="6"/>
  <c r="AX27" i="6"/>
  <c r="AR27" i="6"/>
  <c r="AL27" i="6"/>
  <c r="AF27" i="6"/>
  <c r="Z27" i="6"/>
  <c r="T27" i="6"/>
  <c r="N27" i="6"/>
  <c r="H27" i="6"/>
  <c r="AS27" i="6"/>
  <c r="AG27" i="6"/>
  <c r="U27" i="6"/>
  <c r="I27" i="6"/>
  <c r="BA27" i="6"/>
  <c r="AO27" i="6"/>
  <c r="AC27" i="6"/>
  <c r="Q27" i="6"/>
  <c r="E27" i="6"/>
  <c r="A28" i="6"/>
  <c r="AY27" i="6"/>
  <c r="AM27" i="6"/>
  <c r="AA27" i="6"/>
  <c r="O27" i="6"/>
  <c r="AU27" i="6"/>
  <c r="AI27" i="6"/>
  <c r="W27" i="6"/>
  <c r="K27" i="6"/>
  <c r="A28" i="5"/>
  <c r="BD27" i="5"/>
  <c r="AX27" i="5"/>
  <c r="AR27" i="5"/>
  <c r="AL27" i="5"/>
  <c r="AF27" i="5"/>
  <c r="Z27" i="5"/>
  <c r="T27" i="5"/>
  <c r="N27" i="5"/>
  <c r="H27" i="5"/>
  <c r="BE27" i="5"/>
  <c r="AV27" i="5"/>
  <c r="AO27" i="5"/>
  <c r="AG27" i="5"/>
  <c r="X27" i="5"/>
  <c r="Q27" i="5"/>
  <c r="I27" i="5"/>
  <c r="BB27" i="5"/>
  <c r="AU27" i="5"/>
  <c r="AM27" i="5"/>
  <c r="AD27" i="5"/>
  <c r="W27" i="5"/>
  <c r="O27" i="5"/>
  <c r="F27" i="5"/>
  <c r="BG27" i="5"/>
  <c r="AY27" i="5"/>
  <c r="AP27" i="5"/>
  <c r="AI27" i="5"/>
  <c r="AA27" i="5"/>
  <c r="R27" i="5"/>
  <c r="K27" i="5"/>
  <c r="BH27" i="5"/>
  <c r="AC27" i="5"/>
  <c r="BA27" i="5"/>
  <c r="U27" i="5"/>
  <c r="AS27" i="5"/>
  <c r="L27" i="5"/>
  <c r="AJ27" i="5"/>
  <c r="E27" i="5"/>
  <c r="BB26" i="4"/>
  <c r="AV26" i="4"/>
  <c r="AP26" i="4"/>
  <c r="AJ26" i="4"/>
  <c r="AD26" i="4"/>
  <c r="X26" i="4"/>
  <c r="R26" i="4"/>
  <c r="L26" i="4"/>
  <c r="F26" i="4"/>
  <c r="AX26" i="4"/>
  <c r="AO26" i="4"/>
  <c r="AG26" i="4"/>
  <c r="Z26" i="4"/>
  <c r="Q26" i="4"/>
  <c r="I26" i="4"/>
  <c r="A27" i="4"/>
  <c r="AU26" i="4"/>
  <c r="AM26" i="4"/>
  <c r="AF26" i="4"/>
  <c r="W26" i="4"/>
  <c r="O26" i="4"/>
  <c r="H26" i="4"/>
  <c r="AY26" i="4"/>
  <c r="AR26" i="4"/>
  <c r="AI26" i="4"/>
  <c r="AA26" i="4"/>
  <c r="T26" i="4"/>
  <c r="K26" i="4"/>
  <c r="BA26" i="4"/>
  <c r="U26" i="4"/>
  <c r="AS26" i="4"/>
  <c r="N26" i="4"/>
  <c r="AL26" i="4"/>
  <c r="E26" i="4"/>
  <c r="AC26" i="4"/>
  <c r="A30" i="14" l="1"/>
  <c r="GH29" i="14"/>
  <c r="FN29" i="14"/>
  <c r="ET29" i="14"/>
  <c r="EO29" i="14"/>
  <c r="EJ29" i="14"/>
  <c r="EE29" i="14"/>
  <c r="DZ29" i="14"/>
  <c r="DU29" i="14"/>
  <c r="DP29" i="14"/>
  <c r="DK29" i="14"/>
  <c r="DF29" i="14"/>
  <c r="DA29" i="14"/>
  <c r="CV29" i="14"/>
  <c r="CQ29" i="14"/>
  <c r="CL29" i="14"/>
  <c r="CG29" i="14"/>
  <c r="CB29" i="14"/>
  <c r="BW29" i="14"/>
  <c r="BR29" i="14"/>
  <c r="BM29" i="14"/>
  <c r="BH29" i="14"/>
  <c r="BC29" i="14"/>
  <c r="AX29" i="14"/>
  <c r="AS29" i="14"/>
  <c r="AN29" i="14"/>
  <c r="AI29" i="14"/>
  <c r="AD29" i="14"/>
  <c r="Y29" i="14"/>
  <c r="T29" i="14"/>
  <c r="O29" i="14"/>
  <c r="J29" i="14"/>
  <c r="E29" i="14"/>
  <c r="GM29" i="14"/>
  <c r="FS29" i="14"/>
  <c r="EY29" i="14"/>
  <c r="GR29" i="14"/>
  <c r="FX29" i="14"/>
  <c r="FD29" i="14"/>
  <c r="GW29" i="14"/>
  <c r="GC29" i="14"/>
  <c r="FI29" i="14"/>
  <c r="A28" i="10"/>
  <c r="CQ27" i="10"/>
  <c r="BW27" i="10"/>
  <c r="BC27" i="10"/>
  <c r="AI27" i="10"/>
  <c r="O27" i="10"/>
  <c r="CV27" i="10"/>
  <c r="CB27" i="10"/>
  <c r="BH27" i="10"/>
  <c r="AN27" i="10"/>
  <c r="T27" i="10"/>
  <c r="DA27" i="10"/>
  <c r="CG27" i="10"/>
  <c r="BM27" i="10"/>
  <c r="AS27" i="10"/>
  <c r="Y27" i="10"/>
  <c r="E27" i="10"/>
  <c r="DF27" i="10"/>
  <c r="CL27" i="10"/>
  <c r="BR27" i="10"/>
  <c r="AX27" i="10"/>
  <c r="AD27" i="10"/>
  <c r="J27" i="10"/>
  <c r="A29" i="6"/>
  <c r="BA28" i="6"/>
  <c r="AU28" i="6"/>
  <c r="BB28" i="6"/>
  <c r="AS28" i="6"/>
  <c r="AM28" i="6"/>
  <c r="AG28" i="6"/>
  <c r="AA28" i="6"/>
  <c r="U28" i="6"/>
  <c r="O28" i="6"/>
  <c r="I28" i="6"/>
  <c r="AV28" i="6"/>
  <c r="AO28" i="6"/>
  <c r="AI28" i="6"/>
  <c r="AC28" i="6"/>
  <c r="W28" i="6"/>
  <c r="Q28" i="6"/>
  <c r="K28" i="6"/>
  <c r="E28" i="6"/>
  <c r="AR28" i="6"/>
  <c r="AF28" i="6"/>
  <c r="T28" i="6"/>
  <c r="H28" i="6"/>
  <c r="AP28" i="6"/>
  <c r="AD28" i="6"/>
  <c r="R28" i="6"/>
  <c r="F28" i="6"/>
  <c r="AY28" i="6"/>
  <c r="AL28" i="6"/>
  <c r="Z28" i="6"/>
  <c r="N28" i="6"/>
  <c r="AX28" i="6"/>
  <c r="AJ28" i="6"/>
  <c r="X28" i="6"/>
  <c r="L28" i="6"/>
  <c r="A29" i="5"/>
  <c r="BD28" i="5"/>
  <c r="AX28" i="5"/>
  <c r="AR28" i="5"/>
  <c r="AL28" i="5"/>
  <c r="AF28" i="5"/>
  <c r="Z28" i="5"/>
  <c r="T28" i="5"/>
  <c r="N28" i="5"/>
  <c r="H28" i="5"/>
  <c r="BE28" i="5"/>
  <c r="AV28" i="5"/>
  <c r="AO28" i="5"/>
  <c r="AG28" i="5"/>
  <c r="X28" i="5"/>
  <c r="Q28" i="5"/>
  <c r="I28" i="5"/>
  <c r="BB28" i="5"/>
  <c r="AU28" i="5"/>
  <c r="AM28" i="5"/>
  <c r="AD28" i="5"/>
  <c r="W28" i="5"/>
  <c r="O28" i="5"/>
  <c r="F28" i="5"/>
  <c r="BG28" i="5"/>
  <c r="AY28" i="5"/>
  <c r="AP28" i="5"/>
  <c r="AI28" i="5"/>
  <c r="AA28" i="5"/>
  <c r="R28" i="5"/>
  <c r="K28" i="5"/>
  <c r="BA28" i="5"/>
  <c r="U28" i="5"/>
  <c r="AS28" i="5"/>
  <c r="L28" i="5"/>
  <c r="AJ28" i="5"/>
  <c r="E28" i="5"/>
  <c r="BH28" i="5"/>
  <c r="AC28" i="5"/>
  <c r="AY27" i="4"/>
  <c r="AS27" i="4"/>
  <c r="AM27" i="4"/>
  <c r="AG27" i="4"/>
  <c r="AA27" i="4"/>
  <c r="U27" i="4"/>
  <c r="O27" i="4"/>
  <c r="I27" i="4"/>
  <c r="BA27" i="4"/>
  <c r="AR27" i="4"/>
  <c r="AJ27" i="4"/>
  <c r="AC27" i="4"/>
  <c r="T27" i="4"/>
  <c r="L27" i="4"/>
  <c r="E27" i="4"/>
  <c r="AX27" i="4"/>
  <c r="AP27" i="4"/>
  <c r="AI27" i="4"/>
  <c r="Z27" i="4"/>
  <c r="R27" i="4"/>
  <c r="K27" i="4"/>
  <c r="A28" i="4"/>
  <c r="AV27" i="4"/>
  <c r="AO27" i="4"/>
  <c r="AF27" i="4"/>
  <c r="X27" i="4"/>
  <c r="Q27" i="4"/>
  <c r="H27" i="4"/>
  <c r="BB27" i="4"/>
  <c r="AU27" i="4"/>
  <c r="AL27" i="4"/>
  <c r="AD27" i="4"/>
  <c r="W27" i="4"/>
  <c r="N27" i="4"/>
  <c r="F27" i="4"/>
  <c r="DF30" i="14" l="1"/>
  <c r="CL30" i="14"/>
  <c r="BR30" i="14"/>
  <c r="AX30" i="14"/>
  <c r="AD30" i="14"/>
  <c r="J30" i="14"/>
  <c r="A31" i="14"/>
  <c r="GR30" i="14"/>
  <c r="GH30" i="14"/>
  <c r="FX30" i="14"/>
  <c r="FN30" i="14"/>
  <c r="FD30" i="14"/>
  <c r="ET30" i="14"/>
  <c r="EJ30" i="14"/>
  <c r="DZ30" i="14"/>
  <c r="DK30" i="14"/>
  <c r="CQ30" i="14"/>
  <c r="BW30" i="14"/>
  <c r="BC30" i="14"/>
  <c r="AI30" i="14"/>
  <c r="O30" i="14"/>
  <c r="DP30" i="14"/>
  <c r="CV30" i="14"/>
  <c r="CB30" i="14"/>
  <c r="BH30" i="14"/>
  <c r="AN30" i="14"/>
  <c r="T30" i="14"/>
  <c r="GW30" i="14"/>
  <c r="GM30" i="14"/>
  <c r="GC30" i="14"/>
  <c r="FS30" i="14"/>
  <c r="FI30" i="14"/>
  <c r="EY30" i="14"/>
  <c r="EO30" i="14"/>
  <c r="EE30" i="14"/>
  <c r="DU30" i="14"/>
  <c r="DA30" i="14"/>
  <c r="CG30" i="14"/>
  <c r="BM30" i="14"/>
  <c r="AS30" i="14"/>
  <c r="Y30" i="14"/>
  <c r="E30" i="14"/>
  <c r="A29" i="10"/>
  <c r="DA28" i="10"/>
  <c r="CQ28" i="10"/>
  <c r="CG28" i="10"/>
  <c r="BW28" i="10"/>
  <c r="BM28" i="10"/>
  <c r="BC28" i="10"/>
  <c r="AS28" i="10"/>
  <c r="AI28" i="10"/>
  <c r="Y28" i="10"/>
  <c r="O28" i="10"/>
  <c r="E28" i="10"/>
  <c r="DF28" i="10"/>
  <c r="CV28" i="10"/>
  <c r="CL28" i="10"/>
  <c r="CB28" i="10"/>
  <c r="BR28" i="10"/>
  <c r="BH28" i="10"/>
  <c r="AX28" i="10"/>
  <c r="AN28" i="10"/>
  <c r="AD28" i="10"/>
  <c r="T28" i="10"/>
  <c r="J28" i="10"/>
  <c r="AX29" i="6"/>
  <c r="AR29" i="6"/>
  <c r="AL29" i="6"/>
  <c r="AF29" i="6"/>
  <c r="Z29" i="6"/>
  <c r="T29" i="6"/>
  <c r="N29" i="6"/>
  <c r="H29" i="6"/>
  <c r="A30" i="6"/>
  <c r="BA29" i="6"/>
  <c r="AS29" i="6"/>
  <c r="AJ29" i="6"/>
  <c r="AC29" i="6"/>
  <c r="U29" i="6"/>
  <c r="L29" i="6"/>
  <c r="E29" i="6"/>
  <c r="BB29" i="6"/>
  <c r="AU29" i="6"/>
  <c r="AM29" i="6"/>
  <c r="AD29" i="6"/>
  <c r="W29" i="6"/>
  <c r="O29" i="6"/>
  <c r="F29" i="6"/>
  <c r="AV29" i="6"/>
  <c r="AG29" i="6"/>
  <c r="Q29" i="6"/>
  <c r="AP29" i="6"/>
  <c r="AA29" i="6"/>
  <c r="K29" i="6"/>
  <c r="AO29" i="6"/>
  <c r="X29" i="6"/>
  <c r="I29" i="6"/>
  <c r="AY29" i="6"/>
  <c r="AI29" i="6"/>
  <c r="R29" i="6"/>
  <c r="A30" i="5"/>
  <c r="BD29" i="5"/>
  <c r="AX29" i="5"/>
  <c r="AR29" i="5"/>
  <c r="AL29" i="5"/>
  <c r="AF29" i="5"/>
  <c r="Z29" i="5"/>
  <c r="T29" i="5"/>
  <c r="N29" i="5"/>
  <c r="H29" i="5"/>
  <c r="BE29" i="5"/>
  <c r="AV29" i="5"/>
  <c r="AO29" i="5"/>
  <c r="AG29" i="5"/>
  <c r="X29" i="5"/>
  <c r="Q29" i="5"/>
  <c r="I29" i="5"/>
  <c r="BB29" i="5"/>
  <c r="AU29" i="5"/>
  <c r="AM29" i="5"/>
  <c r="AD29" i="5"/>
  <c r="W29" i="5"/>
  <c r="O29" i="5"/>
  <c r="F29" i="5"/>
  <c r="BG29" i="5"/>
  <c r="AY29" i="5"/>
  <c r="AP29" i="5"/>
  <c r="AI29" i="5"/>
  <c r="AA29" i="5"/>
  <c r="R29" i="5"/>
  <c r="K29" i="5"/>
  <c r="AS29" i="5"/>
  <c r="L29" i="5"/>
  <c r="AJ29" i="5"/>
  <c r="E29" i="5"/>
  <c r="BH29" i="5"/>
  <c r="AC29" i="5"/>
  <c r="BA29" i="5"/>
  <c r="U29" i="5"/>
  <c r="BB28" i="4"/>
  <c r="AV28" i="4"/>
  <c r="AP28" i="4"/>
  <c r="AJ28" i="4"/>
  <c r="AD28" i="4"/>
  <c r="X28" i="4"/>
  <c r="R28" i="4"/>
  <c r="L28" i="4"/>
  <c r="F28" i="4"/>
  <c r="BA28" i="4"/>
  <c r="AS28" i="4"/>
  <c r="AL28" i="4"/>
  <c r="AC28" i="4"/>
  <c r="U28" i="4"/>
  <c r="N28" i="4"/>
  <c r="E28" i="4"/>
  <c r="AY28" i="4"/>
  <c r="AR28" i="4"/>
  <c r="AI28" i="4"/>
  <c r="AA28" i="4"/>
  <c r="T28" i="4"/>
  <c r="K28" i="4"/>
  <c r="AX28" i="4"/>
  <c r="AO28" i="4"/>
  <c r="AG28" i="4"/>
  <c r="Z28" i="4"/>
  <c r="Q28" i="4"/>
  <c r="I28" i="4"/>
  <c r="A29" i="4"/>
  <c r="AU28" i="4"/>
  <c r="AM28" i="4"/>
  <c r="AF28" i="4"/>
  <c r="W28" i="4"/>
  <c r="O28" i="4"/>
  <c r="H28" i="4"/>
  <c r="A32" i="14" l="1"/>
  <c r="GW31" i="14"/>
  <c r="GR31" i="14"/>
  <c r="GM31" i="14"/>
  <c r="GH31" i="14"/>
  <c r="GC31" i="14"/>
  <c r="FX31" i="14"/>
  <c r="FS31" i="14"/>
  <c r="FN31" i="14"/>
  <c r="FI31" i="14"/>
  <c r="FD31" i="14"/>
  <c r="EY31" i="14"/>
  <c r="ET31" i="14"/>
  <c r="EO31" i="14"/>
  <c r="EJ31" i="14"/>
  <c r="EE31" i="14"/>
  <c r="DZ31" i="14"/>
  <c r="DU31" i="14"/>
  <c r="DP31" i="14"/>
  <c r="DK31" i="14"/>
  <c r="DF31" i="14"/>
  <c r="DA31" i="14"/>
  <c r="CV31" i="14"/>
  <c r="CQ31" i="14"/>
  <c r="CL31" i="14"/>
  <c r="CG31" i="14"/>
  <c r="CB31" i="14"/>
  <c r="BW31" i="14"/>
  <c r="BR31" i="14"/>
  <c r="BM31" i="14"/>
  <c r="BH31" i="14"/>
  <c r="BC31" i="14"/>
  <c r="AX31" i="14"/>
  <c r="AS31" i="14"/>
  <c r="AN31" i="14"/>
  <c r="AI31" i="14"/>
  <c r="AD31" i="14"/>
  <c r="Y31" i="14"/>
  <c r="T31" i="14"/>
  <c r="O31" i="14"/>
  <c r="J31" i="14"/>
  <c r="E31" i="14"/>
  <c r="A30" i="10"/>
  <c r="CQ29" i="10"/>
  <c r="BW29" i="10"/>
  <c r="DA29" i="10"/>
  <c r="CG29" i="10"/>
  <c r="BM29" i="10"/>
  <c r="CB29" i="10"/>
  <c r="BC29" i="10"/>
  <c r="AS29" i="10"/>
  <c r="AI29" i="10"/>
  <c r="Y29" i="10"/>
  <c r="O29" i="10"/>
  <c r="E29" i="10"/>
  <c r="CL29" i="10"/>
  <c r="CV29" i="10"/>
  <c r="BH29" i="10"/>
  <c r="AX29" i="10"/>
  <c r="AN29" i="10"/>
  <c r="AD29" i="10"/>
  <c r="T29" i="10"/>
  <c r="J29" i="10"/>
  <c r="DF29" i="10"/>
  <c r="BR29" i="10"/>
  <c r="BB30" i="6"/>
  <c r="AV30" i="6"/>
  <c r="AP30" i="6"/>
  <c r="AJ30" i="6"/>
  <c r="A31" i="6"/>
  <c r="BA30" i="6"/>
  <c r="AU30" i="6"/>
  <c r="AO30" i="6"/>
  <c r="AI30" i="6"/>
  <c r="AC30" i="6"/>
  <c r="W30" i="6"/>
  <c r="Q30" i="6"/>
  <c r="K30" i="6"/>
  <c r="E30" i="6"/>
  <c r="AS30" i="6"/>
  <c r="AG30" i="6"/>
  <c r="Z30" i="6"/>
  <c r="R30" i="6"/>
  <c r="I30" i="6"/>
  <c r="AX30" i="6"/>
  <c r="AL30" i="6"/>
  <c r="AA30" i="6"/>
  <c r="T30" i="6"/>
  <c r="L30" i="6"/>
  <c r="AM30" i="6"/>
  <c r="U30" i="6"/>
  <c r="F30" i="6"/>
  <c r="AF30" i="6"/>
  <c r="O30" i="6"/>
  <c r="AY30" i="6"/>
  <c r="AD30" i="6"/>
  <c r="N30" i="6"/>
  <c r="AR30" i="6"/>
  <c r="X30" i="6"/>
  <c r="H30" i="6"/>
  <c r="A31" i="5"/>
  <c r="BD30" i="5"/>
  <c r="AX30" i="5"/>
  <c r="AR30" i="5"/>
  <c r="AL30" i="5"/>
  <c r="AF30" i="5"/>
  <c r="Z30" i="5"/>
  <c r="T30" i="5"/>
  <c r="N30" i="5"/>
  <c r="H30" i="5"/>
  <c r="BE30" i="5"/>
  <c r="AV30" i="5"/>
  <c r="AO30" i="5"/>
  <c r="AG30" i="5"/>
  <c r="X30" i="5"/>
  <c r="Q30" i="5"/>
  <c r="I30" i="5"/>
  <c r="BB30" i="5"/>
  <c r="AU30" i="5"/>
  <c r="AM30" i="5"/>
  <c r="AD30" i="5"/>
  <c r="W30" i="5"/>
  <c r="O30" i="5"/>
  <c r="F30" i="5"/>
  <c r="BG30" i="5"/>
  <c r="AY30" i="5"/>
  <c r="AP30" i="5"/>
  <c r="AI30" i="5"/>
  <c r="AA30" i="5"/>
  <c r="R30" i="5"/>
  <c r="K30" i="5"/>
  <c r="AJ30" i="5"/>
  <c r="E30" i="5"/>
  <c r="BH30" i="5"/>
  <c r="AC30" i="5"/>
  <c r="BA30" i="5"/>
  <c r="U30" i="5"/>
  <c r="AS30" i="5"/>
  <c r="L30" i="5"/>
  <c r="AY29" i="4"/>
  <c r="AS29" i="4"/>
  <c r="AM29" i="4"/>
  <c r="AG29" i="4"/>
  <c r="AA29" i="4"/>
  <c r="U29" i="4"/>
  <c r="O29" i="4"/>
  <c r="I29" i="4"/>
  <c r="A30" i="4"/>
  <c r="AV29" i="4"/>
  <c r="AO29" i="4"/>
  <c r="AF29" i="4"/>
  <c r="X29" i="4"/>
  <c r="Q29" i="4"/>
  <c r="H29" i="4"/>
  <c r="BB29" i="4"/>
  <c r="AU29" i="4"/>
  <c r="AL29" i="4"/>
  <c r="AD29" i="4"/>
  <c r="W29" i="4"/>
  <c r="N29" i="4"/>
  <c r="F29" i="4"/>
  <c r="BA29" i="4"/>
  <c r="AR29" i="4"/>
  <c r="AJ29" i="4"/>
  <c r="AC29" i="4"/>
  <c r="T29" i="4"/>
  <c r="L29" i="4"/>
  <c r="E29" i="4"/>
  <c r="AX29" i="4"/>
  <c r="AP29" i="4"/>
  <c r="AI29" i="4"/>
  <c r="Z29" i="4"/>
  <c r="R29" i="4"/>
  <c r="K29" i="4"/>
  <c r="GW32" i="14" l="1"/>
  <c r="GM32" i="14"/>
  <c r="GC32" i="14"/>
  <c r="FS32" i="14"/>
  <c r="FI32" i="14"/>
  <c r="EY32" i="14"/>
  <c r="EO32" i="14"/>
  <c r="EE32" i="14"/>
  <c r="DU32" i="14"/>
  <c r="DK32" i="14"/>
  <c r="DA32" i="14"/>
  <c r="CQ32" i="14"/>
  <c r="CG32" i="14"/>
  <c r="BW32" i="14"/>
  <c r="BM32" i="14"/>
  <c r="BC32" i="14"/>
  <c r="AS32" i="14"/>
  <c r="AI32" i="14"/>
  <c r="Y32" i="14"/>
  <c r="O32" i="14"/>
  <c r="E32" i="14"/>
  <c r="A33" i="14"/>
  <c r="GR32" i="14"/>
  <c r="GH32" i="14"/>
  <c r="FX32" i="14"/>
  <c r="FN32" i="14"/>
  <c r="FD32" i="14"/>
  <c r="ET32" i="14"/>
  <c r="EJ32" i="14"/>
  <c r="DZ32" i="14"/>
  <c r="DP32" i="14"/>
  <c r="DF32" i="14"/>
  <c r="CV32" i="14"/>
  <c r="CL32" i="14"/>
  <c r="CB32" i="14"/>
  <c r="BR32" i="14"/>
  <c r="BH32" i="14"/>
  <c r="AX32" i="14"/>
  <c r="AN32" i="14"/>
  <c r="AD32" i="14"/>
  <c r="T32" i="14"/>
  <c r="J32" i="14"/>
  <c r="A31" i="10"/>
  <c r="DF30" i="10"/>
  <c r="DA30" i="10"/>
  <c r="CV30" i="10"/>
  <c r="CQ30" i="10"/>
  <c r="CL30" i="10"/>
  <c r="CG30" i="10"/>
  <c r="CB30" i="10"/>
  <c r="BW30" i="10"/>
  <c r="BR30" i="10"/>
  <c r="BM30" i="10"/>
  <c r="BH30" i="10"/>
  <c r="BC30" i="10"/>
  <c r="AX30" i="10"/>
  <c r="AS30" i="10"/>
  <c r="AN30" i="10"/>
  <c r="AI30" i="10"/>
  <c r="AD30" i="10"/>
  <c r="Y30" i="10"/>
  <c r="T30" i="10"/>
  <c r="O30" i="10"/>
  <c r="J30" i="10"/>
  <c r="E30" i="10"/>
  <c r="AY31" i="6"/>
  <c r="AS31" i="6"/>
  <c r="AM31" i="6"/>
  <c r="AG31" i="6"/>
  <c r="AA31" i="6"/>
  <c r="U31" i="6"/>
  <c r="O31" i="6"/>
  <c r="I31" i="6"/>
  <c r="AX31" i="6"/>
  <c r="AR31" i="6"/>
  <c r="AL31" i="6"/>
  <c r="AF31" i="6"/>
  <c r="Z31" i="6"/>
  <c r="T31" i="6"/>
  <c r="N31" i="6"/>
  <c r="H31" i="6"/>
  <c r="A32" i="6"/>
  <c r="AV31" i="6"/>
  <c r="AJ31" i="6"/>
  <c r="X31" i="6"/>
  <c r="L31" i="6"/>
  <c r="BA31" i="6"/>
  <c r="AO31" i="6"/>
  <c r="AC31" i="6"/>
  <c r="Q31" i="6"/>
  <c r="E31" i="6"/>
  <c r="BB31" i="6"/>
  <c r="AD31" i="6"/>
  <c r="F31" i="6"/>
  <c r="AU31" i="6"/>
  <c r="W31" i="6"/>
  <c r="AP31" i="6"/>
  <c r="R31" i="6"/>
  <c r="AI31" i="6"/>
  <c r="K31" i="6"/>
  <c r="A32" i="5"/>
  <c r="BD31" i="5"/>
  <c r="AX31" i="5"/>
  <c r="AR31" i="5"/>
  <c r="AL31" i="5"/>
  <c r="AF31" i="5"/>
  <c r="Z31" i="5"/>
  <c r="T31" i="5"/>
  <c r="N31" i="5"/>
  <c r="H31" i="5"/>
  <c r="BE31" i="5"/>
  <c r="AV31" i="5"/>
  <c r="AO31" i="5"/>
  <c r="AG31" i="5"/>
  <c r="X31" i="5"/>
  <c r="Q31" i="5"/>
  <c r="I31" i="5"/>
  <c r="BB31" i="5"/>
  <c r="AU31" i="5"/>
  <c r="AM31" i="5"/>
  <c r="AD31" i="5"/>
  <c r="W31" i="5"/>
  <c r="O31" i="5"/>
  <c r="F31" i="5"/>
  <c r="BG31" i="5"/>
  <c r="AY31" i="5"/>
  <c r="AP31" i="5"/>
  <c r="AI31" i="5"/>
  <c r="AA31" i="5"/>
  <c r="R31" i="5"/>
  <c r="K31" i="5"/>
  <c r="BH31" i="5"/>
  <c r="AC31" i="5"/>
  <c r="BA31" i="5"/>
  <c r="U31" i="5"/>
  <c r="AS31" i="5"/>
  <c r="L31" i="5"/>
  <c r="AJ31" i="5"/>
  <c r="E31" i="5"/>
  <c r="BB30" i="4"/>
  <c r="AV30" i="4"/>
  <c r="AP30" i="4"/>
  <c r="AJ30" i="4"/>
  <c r="AD30" i="4"/>
  <c r="X30" i="4"/>
  <c r="R30" i="4"/>
  <c r="L30" i="4"/>
  <c r="F30" i="4"/>
  <c r="AX30" i="4"/>
  <c r="AO30" i="4"/>
  <c r="AG30" i="4"/>
  <c r="Z30" i="4"/>
  <c r="Q30" i="4"/>
  <c r="I30" i="4"/>
  <c r="A31" i="4"/>
  <c r="AU30" i="4"/>
  <c r="AM30" i="4"/>
  <c r="AF30" i="4"/>
  <c r="W30" i="4"/>
  <c r="O30" i="4"/>
  <c r="H30" i="4"/>
  <c r="BA30" i="4"/>
  <c r="AS30" i="4"/>
  <c r="AL30" i="4"/>
  <c r="AC30" i="4"/>
  <c r="U30" i="4"/>
  <c r="N30" i="4"/>
  <c r="E30" i="4"/>
  <c r="AY30" i="4"/>
  <c r="AR30" i="4"/>
  <c r="AI30" i="4"/>
  <c r="AA30" i="4"/>
  <c r="T30" i="4"/>
  <c r="K30" i="4"/>
  <c r="GW33" i="14" l="1"/>
  <c r="GC33" i="14"/>
  <c r="FI33" i="14"/>
  <c r="EO33" i="14"/>
  <c r="DU33" i="14"/>
  <c r="DA33" i="14"/>
  <c r="CG33" i="14"/>
  <c r="CB33" i="14"/>
  <c r="BW33" i="14"/>
  <c r="BR33" i="14"/>
  <c r="BM33" i="14"/>
  <c r="BH33" i="14"/>
  <c r="BC33" i="14"/>
  <c r="AX33" i="14"/>
  <c r="AS33" i="14"/>
  <c r="AN33" i="14"/>
  <c r="AI33" i="14"/>
  <c r="AD33" i="14"/>
  <c r="Y33" i="14"/>
  <c r="T33" i="14"/>
  <c r="O33" i="14"/>
  <c r="J33" i="14"/>
  <c r="E33" i="14"/>
  <c r="A34" i="14"/>
  <c r="GH33" i="14"/>
  <c r="FN33" i="14"/>
  <c r="ET33" i="14"/>
  <c r="DZ33" i="14"/>
  <c r="DF33" i="14"/>
  <c r="CL33" i="14"/>
  <c r="GM33" i="14"/>
  <c r="FS33" i="14"/>
  <c r="EY33" i="14"/>
  <c r="EE33" i="14"/>
  <c r="DK33" i="14"/>
  <c r="CQ33" i="14"/>
  <c r="GR33" i="14"/>
  <c r="FX33" i="14"/>
  <c r="FD33" i="14"/>
  <c r="EJ33" i="14"/>
  <c r="DP33" i="14"/>
  <c r="CV33" i="14"/>
  <c r="DA31" i="10"/>
  <c r="CG31" i="10"/>
  <c r="BM31" i="10"/>
  <c r="AS31" i="10"/>
  <c r="Y31" i="10"/>
  <c r="E31" i="10"/>
  <c r="DF31" i="10"/>
  <c r="CL31" i="10"/>
  <c r="BR31" i="10"/>
  <c r="AX31" i="10"/>
  <c r="AD31" i="10"/>
  <c r="J31" i="10"/>
  <c r="A32" i="10"/>
  <c r="CQ31" i="10"/>
  <c r="BW31" i="10"/>
  <c r="BC31" i="10"/>
  <c r="AI31" i="10"/>
  <c r="O31" i="10"/>
  <c r="CV31" i="10"/>
  <c r="CB31" i="10"/>
  <c r="BH31" i="10"/>
  <c r="AN31" i="10"/>
  <c r="T31" i="10"/>
  <c r="BB32" i="6"/>
  <c r="AV32" i="6"/>
  <c r="AP32" i="6"/>
  <c r="AJ32" i="6"/>
  <c r="AD32" i="6"/>
  <c r="X32" i="6"/>
  <c r="R32" i="6"/>
  <c r="L32" i="6"/>
  <c r="F32" i="6"/>
  <c r="A33" i="6"/>
  <c r="BA32" i="6"/>
  <c r="AU32" i="6"/>
  <c r="AO32" i="6"/>
  <c r="AI32" i="6"/>
  <c r="AC32" i="6"/>
  <c r="W32" i="6"/>
  <c r="Q32" i="6"/>
  <c r="K32" i="6"/>
  <c r="E32" i="6"/>
  <c r="AX32" i="6"/>
  <c r="AL32" i="6"/>
  <c r="Z32" i="6"/>
  <c r="N32" i="6"/>
  <c r="AY32" i="6"/>
  <c r="AM32" i="6"/>
  <c r="AA32" i="6"/>
  <c r="O32" i="6"/>
  <c r="AR32" i="6"/>
  <c r="T32" i="6"/>
  <c r="AG32" i="6"/>
  <c r="I32" i="6"/>
  <c r="AF32" i="6"/>
  <c r="H32" i="6"/>
  <c r="AS32" i="6"/>
  <c r="U32" i="6"/>
  <c r="BH32" i="5"/>
  <c r="BB32" i="5"/>
  <c r="AV32" i="5"/>
  <c r="AP32" i="5"/>
  <c r="AJ32" i="5"/>
  <c r="AD32" i="5"/>
  <c r="X32" i="5"/>
  <c r="R32" i="5"/>
  <c r="L32" i="5"/>
  <c r="A33" i="5"/>
  <c r="BD32" i="5"/>
  <c r="AX32" i="5"/>
  <c r="AR32" i="5"/>
  <c r="AL32" i="5"/>
  <c r="AF32" i="5"/>
  <c r="Z32" i="5"/>
  <c r="T32" i="5"/>
  <c r="N32" i="5"/>
  <c r="H32" i="5"/>
  <c r="BE32" i="5"/>
  <c r="AS32" i="5"/>
  <c r="AG32" i="5"/>
  <c r="U32" i="5"/>
  <c r="I32" i="5"/>
  <c r="BA32" i="5"/>
  <c r="AO32" i="5"/>
  <c r="AC32" i="5"/>
  <c r="Q32" i="5"/>
  <c r="F32" i="5"/>
  <c r="AY32" i="5"/>
  <c r="AM32" i="5"/>
  <c r="AA32" i="5"/>
  <c r="O32" i="5"/>
  <c r="E32" i="5"/>
  <c r="BG32" i="5"/>
  <c r="AU32" i="5"/>
  <c r="AI32" i="5"/>
  <c r="W32" i="5"/>
  <c r="K32" i="5"/>
  <c r="AY31" i="4"/>
  <c r="AS31" i="4"/>
  <c r="AM31" i="4"/>
  <c r="AG31" i="4"/>
  <c r="AA31" i="4"/>
  <c r="U31" i="4"/>
  <c r="O31" i="4"/>
  <c r="I31" i="4"/>
  <c r="BA31" i="4"/>
  <c r="AR31" i="4"/>
  <c r="AJ31" i="4"/>
  <c r="AC31" i="4"/>
  <c r="T31" i="4"/>
  <c r="L31" i="4"/>
  <c r="E31" i="4"/>
  <c r="AX31" i="4"/>
  <c r="AP31" i="4"/>
  <c r="AI31" i="4"/>
  <c r="Z31" i="4"/>
  <c r="R31" i="4"/>
  <c r="K31" i="4"/>
  <c r="A32" i="4"/>
  <c r="AV31" i="4"/>
  <c r="AO31" i="4"/>
  <c r="AF31" i="4"/>
  <c r="X31" i="4"/>
  <c r="Q31" i="4"/>
  <c r="H31" i="4"/>
  <c r="BB31" i="4"/>
  <c r="AU31" i="4"/>
  <c r="AL31" i="4"/>
  <c r="AD31" i="4"/>
  <c r="W31" i="4"/>
  <c r="N31" i="4"/>
  <c r="F31" i="4"/>
  <c r="A35" i="14" l="1"/>
  <c r="GW34" i="14"/>
  <c r="GR34" i="14"/>
  <c r="GM34" i="14"/>
  <c r="GH34" i="14"/>
  <c r="GC34" i="14"/>
  <c r="FX34" i="14"/>
  <c r="FS34" i="14"/>
  <c r="FN34" i="14"/>
  <c r="FI34" i="14"/>
  <c r="FD34" i="14"/>
  <c r="EY34" i="14"/>
  <c r="ET34" i="14"/>
  <c r="EO34" i="14"/>
  <c r="EJ34" i="14"/>
  <c r="EE34" i="14"/>
  <c r="DZ34" i="14"/>
  <c r="DU34" i="14"/>
  <c r="DP34" i="14"/>
  <c r="DK34" i="14"/>
  <c r="DF34" i="14"/>
  <c r="DA34" i="14"/>
  <c r="CV34" i="14"/>
  <c r="CQ34" i="14"/>
  <c r="CL34" i="14"/>
  <c r="CG34" i="14"/>
  <c r="CB34" i="14"/>
  <c r="BW34" i="14"/>
  <c r="BR34" i="14"/>
  <c r="BM34" i="14"/>
  <c r="BH34" i="14"/>
  <c r="BC34" i="14"/>
  <c r="AX34" i="14"/>
  <c r="AS34" i="14"/>
  <c r="J34" i="14"/>
  <c r="AI34" i="14"/>
  <c r="Y34" i="14"/>
  <c r="O34" i="14"/>
  <c r="AN34" i="14"/>
  <c r="AD34" i="14"/>
  <c r="T34" i="14"/>
  <c r="E34" i="14"/>
  <c r="DA32" i="10"/>
  <c r="CG32" i="10"/>
  <c r="BM32" i="10"/>
  <c r="AS32" i="10"/>
  <c r="Y32" i="10"/>
  <c r="E32" i="10"/>
  <c r="CQ32" i="10"/>
  <c r="BH32" i="10"/>
  <c r="AX32" i="10"/>
  <c r="O32" i="10"/>
  <c r="DF32" i="10"/>
  <c r="BW32" i="10"/>
  <c r="AN32" i="10"/>
  <c r="AD32" i="10"/>
  <c r="CV32" i="10"/>
  <c r="CL32" i="10"/>
  <c r="BC32" i="10"/>
  <c r="T32" i="10"/>
  <c r="J32" i="10"/>
  <c r="A33" i="10"/>
  <c r="CB32" i="10"/>
  <c r="BR32" i="10"/>
  <c r="AI32" i="10"/>
  <c r="AY33" i="6"/>
  <c r="AS33" i="6"/>
  <c r="AM33" i="6"/>
  <c r="AG33" i="6"/>
  <c r="AA33" i="6"/>
  <c r="U33" i="6"/>
  <c r="O33" i="6"/>
  <c r="I33" i="6"/>
  <c r="AX33" i="6"/>
  <c r="AR33" i="6"/>
  <c r="AL33" i="6"/>
  <c r="AF33" i="6"/>
  <c r="Z33" i="6"/>
  <c r="T33" i="6"/>
  <c r="N33" i="6"/>
  <c r="H33" i="6"/>
  <c r="BA33" i="6"/>
  <c r="AO33" i="6"/>
  <c r="AC33" i="6"/>
  <c r="Q33" i="6"/>
  <c r="E33" i="6"/>
  <c r="A34" i="6"/>
  <c r="BB33" i="6"/>
  <c r="AP33" i="6"/>
  <c r="AD33" i="6"/>
  <c r="R33" i="6"/>
  <c r="F33" i="6"/>
  <c r="AI33" i="6"/>
  <c r="K33" i="6"/>
  <c r="AV33" i="6"/>
  <c r="X33" i="6"/>
  <c r="AU33" i="6"/>
  <c r="W33" i="6"/>
  <c r="AJ33" i="6"/>
  <c r="L33" i="6"/>
  <c r="BH33" i="5"/>
  <c r="BB33" i="5"/>
  <c r="AV33" i="5"/>
  <c r="AP33" i="5"/>
  <c r="AJ33" i="5"/>
  <c r="AD33" i="5"/>
  <c r="X33" i="5"/>
  <c r="R33" i="5"/>
  <c r="L33" i="5"/>
  <c r="F33" i="5"/>
  <c r="A34" i="5"/>
  <c r="BD33" i="5"/>
  <c r="AX33" i="5"/>
  <c r="AR33" i="5"/>
  <c r="AL33" i="5"/>
  <c r="AF33" i="5"/>
  <c r="Z33" i="5"/>
  <c r="T33" i="5"/>
  <c r="N33" i="5"/>
  <c r="H33" i="5"/>
  <c r="BA33" i="5"/>
  <c r="AO33" i="5"/>
  <c r="AC33" i="5"/>
  <c r="Q33" i="5"/>
  <c r="E33" i="5"/>
  <c r="AY33" i="5"/>
  <c r="AM33" i="5"/>
  <c r="AA33" i="5"/>
  <c r="O33" i="5"/>
  <c r="BG33" i="5"/>
  <c r="AU33" i="5"/>
  <c r="AI33" i="5"/>
  <c r="W33" i="5"/>
  <c r="K33" i="5"/>
  <c r="BE33" i="5"/>
  <c r="AS33" i="5"/>
  <c r="AG33" i="5"/>
  <c r="U33" i="5"/>
  <c r="I33" i="5"/>
  <c r="BB32" i="4"/>
  <c r="AV32" i="4"/>
  <c r="AP32" i="4"/>
  <c r="AJ32" i="4"/>
  <c r="AD32" i="4"/>
  <c r="X32" i="4"/>
  <c r="R32" i="4"/>
  <c r="L32" i="4"/>
  <c r="A33" i="4"/>
  <c r="BA32" i="4"/>
  <c r="AS32" i="4"/>
  <c r="AL32" i="4"/>
  <c r="AC32" i="4"/>
  <c r="U32" i="4"/>
  <c r="N32" i="4"/>
  <c r="F32" i="4"/>
  <c r="AU32" i="4"/>
  <c r="AI32" i="4"/>
  <c r="Z32" i="4"/>
  <c r="O32" i="4"/>
  <c r="E32" i="4"/>
  <c r="AR32" i="4"/>
  <c r="AG32" i="4"/>
  <c r="W32" i="4"/>
  <c r="K32" i="4"/>
  <c r="AY32" i="4"/>
  <c r="AO32" i="4"/>
  <c r="AF32" i="4"/>
  <c r="T32" i="4"/>
  <c r="I32" i="4"/>
  <c r="AX32" i="4"/>
  <c r="AM32" i="4"/>
  <c r="AA32" i="4"/>
  <c r="Q32" i="4"/>
  <c r="H32" i="4"/>
  <c r="A36" i="14" l="1"/>
  <c r="GW35" i="14"/>
  <c r="GR35" i="14"/>
  <c r="GM35" i="14"/>
  <c r="GH35" i="14"/>
  <c r="GC35" i="14"/>
  <c r="FX35" i="14"/>
  <c r="FS35" i="14"/>
  <c r="FN35" i="14"/>
  <c r="FI35" i="14"/>
  <c r="FD35" i="14"/>
  <c r="EY35" i="14"/>
  <c r="ET35" i="14"/>
  <c r="EO35" i="14"/>
  <c r="EJ35" i="14"/>
  <c r="EE35" i="14"/>
  <c r="DZ35" i="14"/>
  <c r="DU35" i="14"/>
  <c r="DP35" i="14"/>
  <c r="DK35" i="14"/>
  <c r="DF35" i="14"/>
  <c r="DA35" i="14"/>
  <c r="CV35" i="14"/>
  <c r="CQ35" i="14"/>
  <c r="CL35" i="14"/>
  <c r="CG35" i="14"/>
  <c r="CB35" i="14"/>
  <c r="BW35" i="14"/>
  <c r="BR35" i="14"/>
  <c r="BM35" i="14"/>
  <c r="BH35" i="14"/>
  <c r="BC35" i="14"/>
  <c r="AX35" i="14"/>
  <c r="AS35" i="14"/>
  <c r="AN35" i="14"/>
  <c r="AI35" i="14"/>
  <c r="AD35" i="14"/>
  <c r="Y35" i="14"/>
  <c r="T35" i="14"/>
  <c r="O35" i="14"/>
  <c r="J35" i="14"/>
  <c r="E35" i="14"/>
  <c r="A34" i="10"/>
  <c r="CQ33" i="10"/>
  <c r="DA33" i="10"/>
  <c r="CG33" i="10"/>
  <c r="BM33" i="10"/>
  <c r="AS33" i="10"/>
  <c r="Y33" i="10"/>
  <c r="E33" i="10"/>
  <c r="CB33" i="10"/>
  <c r="BR33" i="10"/>
  <c r="AI33" i="10"/>
  <c r="CL33" i="10"/>
  <c r="BH33" i="10"/>
  <c r="AX33" i="10"/>
  <c r="O33" i="10"/>
  <c r="CV33" i="10"/>
  <c r="BW33" i="10"/>
  <c r="AN33" i="10"/>
  <c r="AD33" i="10"/>
  <c r="DF33" i="10"/>
  <c r="BC33" i="10"/>
  <c r="T33" i="10"/>
  <c r="J33" i="10"/>
  <c r="BB34" i="6"/>
  <c r="AV34" i="6"/>
  <c r="AP34" i="6"/>
  <c r="AJ34" i="6"/>
  <c r="AD34" i="6"/>
  <c r="X34" i="6"/>
  <c r="R34" i="6"/>
  <c r="L34" i="6"/>
  <c r="F34" i="6"/>
  <c r="A35" i="6"/>
  <c r="BA34" i="6"/>
  <c r="AU34" i="6"/>
  <c r="AO34" i="6"/>
  <c r="AI34" i="6"/>
  <c r="AC34" i="6"/>
  <c r="W34" i="6"/>
  <c r="Q34" i="6"/>
  <c r="K34" i="6"/>
  <c r="E34" i="6"/>
  <c r="AS34" i="6"/>
  <c r="AG34" i="6"/>
  <c r="U34" i="6"/>
  <c r="I34" i="6"/>
  <c r="AX34" i="6"/>
  <c r="AL34" i="6"/>
  <c r="Z34" i="6"/>
  <c r="N34" i="6"/>
  <c r="AF34" i="6"/>
  <c r="H34" i="6"/>
  <c r="AY34" i="6"/>
  <c r="AA34" i="6"/>
  <c r="AR34" i="6"/>
  <c r="T34" i="6"/>
  <c r="AM34" i="6"/>
  <c r="O34" i="6"/>
  <c r="BH34" i="5"/>
  <c r="BB34" i="5"/>
  <c r="AV34" i="5"/>
  <c r="AP34" i="5"/>
  <c r="AJ34" i="5"/>
  <c r="AD34" i="5"/>
  <c r="X34" i="5"/>
  <c r="R34" i="5"/>
  <c r="L34" i="5"/>
  <c r="F34" i="5"/>
  <c r="A35" i="5"/>
  <c r="BD34" i="5"/>
  <c r="AX34" i="5"/>
  <c r="AR34" i="5"/>
  <c r="AL34" i="5"/>
  <c r="AF34" i="5"/>
  <c r="Z34" i="5"/>
  <c r="T34" i="5"/>
  <c r="N34" i="5"/>
  <c r="H34" i="5"/>
  <c r="AY34" i="5"/>
  <c r="AM34" i="5"/>
  <c r="AA34" i="5"/>
  <c r="O34" i="5"/>
  <c r="BG34" i="5"/>
  <c r="AU34" i="5"/>
  <c r="AI34" i="5"/>
  <c r="W34" i="5"/>
  <c r="K34" i="5"/>
  <c r="BE34" i="5"/>
  <c r="AS34" i="5"/>
  <c r="AG34" i="5"/>
  <c r="U34" i="5"/>
  <c r="I34" i="5"/>
  <c r="BA34" i="5"/>
  <c r="AO34" i="5"/>
  <c r="AC34" i="5"/>
  <c r="Q34" i="5"/>
  <c r="E34" i="5"/>
  <c r="AY33" i="4"/>
  <c r="AS33" i="4"/>
  <c r="AM33" i="4"/>
  <c r="AG33" i="4"/>
  <c r="AA33" i="4"/>
  <c r="U33" i="4"/>
  <c r="O33" i="4"/>
  <c r="I33" i="4"/>
  <c r="AX33" i="4"/>
  <c r="AR33" i="4"/>
  <c r="AL33" i="4"/>
  <c r="AF33" i="4"/>
  <c r="Z33" i="4"/>
  <c r="T33" i="4"/>
  <c r="N33" i="4"/>
  <c r="H33" i="4"/>
  <c r="A34" i="4"/>
  <c r="BA33" i="4"/>
  <c r="AO33" i="4"/>
  <c r="AC33" i="4"/>
  <c r="Q33" i="4"/>
  <c r="E33" i="4"/>
  <c r="AV33" i="4"/>
  <c r="AI33" i="4"/>
  <c r="R33" i="4"/>
  <c r="AU33" i="4"/>
  <c r="AD33" i="4"/>
  <c r="L33" i="4"/>
  <c r="AP33" i="4"/>
  <c r="X33" i="4"/>
  <c r="K33" i="4"/>
  <c r="BB33" i="4"/>
  <c r="AJ33" i="4"/>
  <c r="W33" i="4"/>
  <c r="F33" i="4"/>
  <c r="A37" i="14" l="1"/>
  <c r="GW36" i="14"/>
  <c r="GR36" i="14"/>
  <c r="GM36" i="14"/>
  <c r="GH36" i="14"/>
  <c r="GC36" i="14"/>
  <c r="FX36" i="14"/>
  <c r="FS36" i="14"/>
  <c r="FN36" i="14"/>
  <c r="FI36" i="14"/>
  <c r="FD36" i="14"/>
  <c r="EY36" i="14"/>
  <c r="ET36" i="14"/>
  <c r="EO36" i="14"/>
  <c r="EJ36" i="14"/>
  <c r="EE36" i="14"/>
  <c r="DZ36" i="14"/>
  <c r="DU36" i="14"/>
  <c r="DP36" i="14"/>
  <c r="DK36" i="14"/>
  <c r="DF36" i="14"/>
  <c r="DA36" i="14"/>
  <c r="CV36" i="14"/>
  <c r="CQ36" i="14"/>
  <c r="CL36" i="14"/>
  <c r="CG36" i="14"/>
  <c r="CB36" i="14"/>
  <c r="BW36" i="14"/>
  <c r="BR36" i="14"/>
  <c r="BM36" i="14"/>
  <c r="BH36" i="14"/>
  <c r="BC36" i="14"/>
  <c r="AX36" i="14"/>
  <c r="AS36" i="14"/>
  <c r="AN36" i="14"/>
  <c r="AI36" i="14"/>
  <c r="AD36" i="14"/>
  <c r="Y36" i="14"/>
  <c r="T36" i="14"/>
  <c r="O36" i="14"/>
  <c r="J36" i="14"/>
  <c r="E36" i="14"/>
  <c r="DF34" i="10"/>
  <c r="CL34" i="10"/>
  <c r="BR34" i="10"/>
  <c r="AX34" i="10"/>
  <c r="AD34" i="10"/>
  <c r="J34" i="10"/>
  <c r="CV34" i="10"/>
  <c r="CB34" i="10"/>
  <c r="BH34" i="10"/>
  <c r="AN34" i="10"/>
  <c r="T34" i="10"/>
  <c r="A35" i="10"/>
  <c r="BW34" i="10"/>
  <c r="AI34" i="10"/>
  <c r="CG34" i="10"/>
  <c r="AS34" i="10"/>
  <c r="E34" i="10"/>
  <c r="CQ34" i="10"/>
  <c r="BC34" i="10"/>
  <c r="O34" i="10"/>
  <c r="DA34" i="10"/>
  <c r="BM34" i="10"/>
  <c r="Y34" i="10"/>
  <c r="AY35" i="6"/>
  <c r="AS35" i="6"/>
  <c r="AM35" i="6"/>
  <c r="AG35" i="6"/>
  <c r="AA35" i="6"/>
  <c r="U35" i="6"/>
  <c r="O35" i="6"/>
  <c r="I35" i="6"/>
  <c r="AX35" i="6"/>
  <c r="AR35" i="6"/>
  <c r="AL35" i="6"/>
  <c r="AF35" i="6"/>
  <c r="Z35" i="6"/>
  <c r="T35" i="6"/>
  <c r="N35" i="6"/>
  <c r="H35" i="6"/>
  <c r="AV35" i="6"/>
  <c r="AJ35" i="6"/>
  <c r="X35" i="6"/>
  <c r="L35" i="6"/>
  <c r="A36" i="6"/>
  <c r="BA35" i="6"/>
  <c r="AO35" i="6"/>
  <c r="AC35" i="6"/>
  <c r="Q35" i="6"/>
  <c r="E35" i="6"/>
  <c r="AU35" i="6"/>
  <c r="W35" i="6"/>
  <c r="AP35" i="6"/>
  <c r="R35" i="6"/>
  <c r="AI35" i="6"/>
  <c r="K35" i="6"/>
  <c r="BB35" i="6"/>
  <c r="AD35" i="6"/>
  <c r="F35" i="6"/>
  <c r="BH35" i="5"/>
  <c r="BB35" i="5"/>
  <c r="AV35" i="5"/>
  <c r="AP35" i="5"/>
  <c r="AJ35" i="5"/>
  <c r="AD35" i="5"/>
  <c r="X35" i="5"/>
  <c r="R35" i="5"/>
  <c r="L35" i="5"/>
  <c r="F35" i="5"/>
  <c r="A36" i="5"/>
  <c r="BD35" i="5"/>
  <c r="AX35" i="5"/>
  <c r="AR35" i="5"/>
  <c r="AL35" i="5"/>
  <c r="AF35" i="5"/>
  <c r="Z35" i="5"/>
  <c r="T35" i="5"/>
  <c r="N35" i="5"/>
  <c r="H35" i="5"/>
  <c r="BG35" i="5"/>
  <c r="AU35" i="5"/>
  <c r="AI35" i="5"/>
  <c r="W35" i="5"/>
  <c r="K35" i="5"/>
  <c r="BE35" i="5"/>
  <c r="AS35" i="5"/>
  <c r="AG35" i="5"/>
  <c r="U35" i="5"/>
  <c r="I35" i="5"/>
  <c r="BA35" i="5"/>
  <c r="AO35" i="5"/>
  <c r="AC35" i="5"/>
  <c r="Q35" i="5"/>
  <c r="E35" i="5"/>
  <c r="AY35" i="5"/>
  <c r="AM35" i="5"/>
  <c r="AA35" i="5"/>
  <c r="O35" i="5"/>
  <c r="BB34" i="4"/>
  <c r="AV34" i="4"/>
  <c r="AP34" i="4"/>
  <c r="AJ34" i="4"/>
  <c r="AD34" i="4"/>
  <c r="X34" i="4"/>
  <c r="R34" i="4"/>
  <c r="L34" i="4"/>
  <c r="F34" i="4"/>
  <c r="A35" i="4"/>
  <c r="BA34" i="4"/>
  <c r="AU34" i="4"/>
  <c r="AO34" i="4"/>
  <c r="AI34" i="4"/>
  <c r="AC34" i="4"/>
  <c r="W34" i="4"/>
  <c r="Q34" i="4"/>
  <c r="K34" i="4"/>
  <c r="E34" i="4"/>
  <c r="AS34" i="4"/>
  <c r="AG34" i="4"/>
  <c r="U34" i="4"/>
  <c r="I34" i="4"/>
  <c r="AX34" i="4"/>
  <c r="AL34" i="4"/>
  <c r="Z34" i="4"/>
  <c r="N34" i="4"/>
  <c r="AF34" i="4"/>
  <c r="H34" i="4"/>
  <c r="AY34" i="4"/>
  <c r="AA34" i="4"/>
  <c r="AR34" i="4"/>
  <c r="T34" i="4"/>
  <c r="AM34" i="4"/>
  <c r="O34" i="4"/>
  <c r="A38" i="14" l="1"/>
  <c r="GW37" i="14"/>
  <c r="GR37" i="14"/>
  <c r="GM37" i="14"/>
  <c r="GH37" i="14"/>
  <c r="GC37" i="14"/>
  <c r="FX37" i="14"/>
  <c r="FS37" i="14"/>
  <c r="FN37" i="14"/>
  <c r="FI37" i="14"/>
  <c r="FD37" i="14"/>
  <c r="EY37" i="14"/>
  <c r="ET37" i="14"/>
  <c r="EO37" i="14"/>
  <c r="EJ37" i="14"/>
  <c r="EE37" i="14"/>
  <c r="DZ37" i="14"/>
  <c r="DU37" i="14"/>
  <c r="DP37" i="14"/>
  <c r="DK37" i="14"/>
  <c r="DF37" i="14"/>
  <c r="DA37" i="14"/>
  <c r="CV37" i="14"/>
  <c r="CQ37" i="14"/>
  <c r="CL37" i="14"/>
  <c r="CG37" i="14"/>
  <c r="CB37" i="14"/>
  <c r="BW37" i="14"/>
  <c r="BR37" i="14"/>
  <c r="BM37" i="14"/>
  <c r="BC37" i="14"/>
  <c r="AS37" i="14"/>
  <c r="AI37" i="14"/>
  <c r="O37" i="14"/>
  <c r="J37" i="14"/>
  <c r="E37" i="14"/>
  <c r="BH37" i="14"/>
  <c r="AX37" i="14"/>
  <c r="AN37" i="14"/>
  <c r="AD37" i="14"/>
  <c r="T37" i="14"/>
  <c r="Y37" i="14"/>
  <c r="DF35" i="10"/>
  <c r="CL35" i="10"/>
  <c r="BR35" i="10"/>
  <c r="AX35" i="10"/>
  <c r="AD35" i="10"/>
  <c r="J35" i="10"/>
  <c r="CV35" i="10"/>
  <c r="CB35" i="10"/>
  <c r="BH35" i="10"/>
  <c r="AN35" i="10"/>
  <c r="T35" i="10"/>
  <c r="CQ35" i="10"/>
  <c r="BC35" i="10"/>
  <c r="O35" i="10"/>
  <c r="DA35" i="10"/>
  <c r="BM35" i="10"/>
  <c r="Y35" i="10"/>
  <c r="A36" i="10"/>
  <c r="BW35" i="10"/>
  <c r="AI35" i="10"/>
  <c r="CG35" i="10"/>
  <c r="AS35" i="10"/>
  <c r="E35" i="10"/>
  <c r="BB36" i="6"/>
  <c r="AV36" i="6"/>
  <c r="AP36" i="6"/>
  <c r="AJ36" i="6"/>
  <c r="AD36" i="6"/>
  <c r="X36" i="6"/>
  <c r="R36" i="6"/>
  <c r="L36" i="6"/>
  <c r="F36" i="6"/>
  <c r="A37" i="6"/>
  <c r="BA36" i="6"/>
  <c r="AU36" i="6"/>
  <c r="AO36" i="6"/>
  <c r="AI36" i="6"/>
  <c r="AC36" i="6"/>
  <c r="W36" i="6"/>
  <c r="Q36" i="6"/>
  <c r="K36" i="6"/>
  <c r="E36" i="6"/>
  <c r="AS36" i="6"/>
  <c r="AG36" i="6"/>
  <c r="U36" i="6"/>
  <c r="I36" i="6"/>
  <c r="AX36" i="6"/>
  <c r="AL36" i="6"/>
  <c r="Z36" i="6"/>
  <c r="N36" i="6"/>
  <c r="AY36" i="6"/>
  <c r="AA36" i="6"/>
  <c r="AR36" i="6"/>
  <c r="T36" i="6"/>
  <c r="AM36" i="6"/>
  <c r="O36" i="6"/>
  <c r="AF36" i="6"/>
  <c r="H36" i="6"/>
  <c r="BH36" i="5"/>
  <c r="BB36" i="5"/>
  <c r="AV36" i="5"/>
  <c r="AP36" i="5"/>
  <c r="AJ36" i="5"/>
  <c r="AD36" i="5"/>
  <c r="X36" i="5"/>
  <c r="R36" i="5"/>
  <c r="L36" i="5"/>
  <c r="F36" i="5"/>
  <c r="BG36" i="5"/>
  <c r="BA36" i="5"/>
  <c r="AU36" i="5"/>
  <c r="AO36" i="5"/>
  <c r="AI36" i="5"/>
  <c r="AC36" i="5"/>
  <c r="W36" i="5"/>
  <c r="Q36" i="5"/>
  <c r="K36" i="5"/>
  <c r="E36" i="5"/>
  <c r="BE36" i="5"/>
  <c r="AY36" i="5"/>
  <c r="AS36" i="5"/>
  <c r="AM36" i="5"/>
  <c r="AG36" i="5"/>
  <c r="AA36" i="5"/>
  <c r="U36" i="5"/>
  <c r="O36" i="5"/>
  <c r="I36" i="5"/>
  <c r="A37" i="5"/>
  <c r="BD36" i="5"/>
  <c r="AX36" i="5"/>
  <c r="AR36" i="5"/>
  <c r="AL36" i="5"/>
  <c r="AF36" i="5"/>
  <c r="Z36" i="5"/>
  <c r="T36" i="5"/>
  <c r="N36" i="5"/>
  <c r="H36" i="5"/>
  <c r="AY35" i="4"/>
  <c r="AS35" i="4"/>
  <c r="AM35" i="4"/>
  <c r="AG35" i="4"/>
  <c r="AA35" i="4"/>
  <c r="U35" i="4"/>
  <c r="O35" i="4"/>
  <c r="I35" i="4"/>
  <c r="AX35" i="4"/>
  <c r="AR35" i="4"/>
  <c r="AL35" i="4"/>
  <c r="AF35" i="4"/>
  <c r="Z35" i="4"/>
  <c r="T35" i="4"/>
  <c r="N35" i="4"/>
  <c r="H35" i="4"/>
  <c r="AU35" i="4"/>
  <c r="AI35" i="4"/>
  <c r="W35" i="4"/>
  <c r="K35" i="4"/>
  <c r="AV35" i="4"/>
  <c r="AJ35" i="4"/>
  <c r="X35" i="4"/>
  <c r="L35" i="4"/>
  <c r="AP35" i="4"/>
  <c r="R35" i="4"/>
  <c r="A36" i="4"/>
  <c r="AO35" i="4"/>
  <c r="Q35" i="4"/>
  <c r="BB35" i="4"/>
  <c r="AD35" i="4"/>
  <c r="F35" i="4"/>
  <c r="BA35" i="4"/>
  <c r="AC35" i="4"/>
  <c r="E35" i="4"/>
  <c r="A39" i="14" l="1"/>
  <c r="GW38" i="14"/>
  <c r="GR38" i="14"/>
  <c r="GM38" i="14"/>
  <c r="GH38" i="14"/>
  <c r="GC38" i="14"/>
  <c r="FX38" i="14"/>
  <c r="FS38" i="14"/>
  <c r="FN38" i="14"/>
  <c r="FI38" i="14"/>
  <c r="FD38" i="14"/>
  <c r="EY38" i="14"/>
  <c r="ET38" i="14"/>
  <c r="EO38" i="14"/>
  <c r="EJ38" i="14"/>
  <c r="EE38" i="14"/>
  <c r="DZ38" i="14"/>
  <c r="DU38" i="14"/>
  <c r="DP38" i="14"/>
  <c r="DK38" i="14"/>
  <c r="DF38" i="14"/>
  <c r="DA38" i="14"/>
  <c r="CV38" i="14"/>
  <c r="CQ38" i="14"/>
  <c r="CL38" i="14"/>
  <c r="CG38" i="14"/>
  <c r="CB38" i="14"/>
  <c r="BW38" i="14"/>
  <c r="BR38" i="14"/>
  <c r="BM38" i="14"/>
  <c r="BH38" i="14"/>
  <c r="BC38" i="14"/>
  <c r="AX38" i="14"/>
  <c r="AS38" i="14"/>
  <c r="AN38" i="14"/>
  <c r="AI38" i="14"/>
  <c r="AD38" i="14"/>
  <c r="Y38" i="14"/>
  <c r="T38" i="14"/>
  <c r="O38" i="14"/>
  <c r="J38" i="14"/>
  <c r="E38" i="14"/>
  <c r="DA36" i="10"/>
  <c r="CG36" i="10"/>
  <c r="BM36" i="10"/>
  <c r="AS36" i="10"/>
  <c r="Y36" i="10"/>
  <c r="E36" i="10"/>
  <c r="A37" i="10"/>
  <c r="CQ36" i="10"/>
  <c r="BW36" i="10"/>
  <c r="BC36" i="10"/>
  <c r="AI36" i="10"/>
  <c r="O36" i="10"/>
  <c r="CL36" i="10"/>
  <c r="AX36" i="10"/>
  <c r="J36" i="10"/>
  <c r="CV36" i="10"/>
  <c r="BH36" i="10"/>
  <c r="T36" i="10"/>
  <c r="DF36" i="10"/>
  <c r="BR36" i="10"/>
  <c r="AD36" i="10"/>
  <c r="CB36" i="10"/>
  <c r="AN36" i="10"/>
  <c r="BB37" i="6"/>
  <c r="AV37" i="6"/>
  <c r="AP37" i="6"/>
  <c r="AJ37" i="6"/>
  <c r="AD37" i="6"/>
  <c r="X37" i="6"/>
  <c r="R37" i="6"/>
  <c r="A38" i="6"/>
  <c r="AY37" i="6"/>
  <c r="AS37" i="6"/>
  <c r="AM37" i="6"/>
  <c r="AG37" i="6"/>
  <c r="AA37" i="6"/>
  <c r="U37" i="6"/>
  <c r="O37" i="6"/>
  <c r="I37" i="6"/>
  <c r="AX37" i="6"/>
  <c r="AR37" i="6"/>
  <c r="AL37" i="6"/>
  <c r="AF37" i="6"/>
  <c r="Z37" i="6"/>
  <c r="T37" i="6"/>
  <c r="N37" i="6"/>
  <c r="H37" i="6"/>
  <c r="AI37" i="6"/>
  <c r="L37" i="6"/>
  <c r="AO37" i="6"/>
  <c r="Q37" i="6"/>
  <c r="E37" i="6"/>
  <c r="W37" i="6"/>
  <c r="BA37" i="6"/>
  <c r="K37" i="6"/>
  <c r="AU37" i="6"/>
  <c r="F37" i="6"/>
  <c r="AC37" i="6"/>
  <c r="BH37" i="5"/>
  <c r="BB37" i="5"/>
  <c r="AV37" i="5"/>
  <c r="AP37" i="5"/>
  <c r="AJ37" i="5"/>
  <c r="AD37" i="5"/>
  <c r="X37" i="5"/>
  <c r="R37" i="5"/>
  <c r="L37" i="5"/>
  <c r="F37" i="5"/>
  <c r="BG37" i="5"/>
  <c r="BA37" i="5"/>
  <c r="AU37" i="5"/>
  <c r="AO37" i="5"/>
  <c r="AI37" i="5"/>
  <c r="AC37" i="5"/>
  <c r="W37" i="5"/>
  <c r="Q37" i="5"/>
  <c r="K37" i="5"/>
  <c r="E37" i="5"/>
  <c r="BE37" i="5"/>
  <c r="AY37" i="5"/>
  <c r="AS37" i="5"/>
  <c r="AM37" i="5"/>
  <c r="AG37" i="5"/>
  <c r="AA37" i="5"/>
  <c r="U37" i="5"/>
  <c r="O37" i="5"/>
  <c r="I37" i="5"/>
  <c r="A38" i="5"/>
  <c r="BD37" i="5"/>
  <c r="AX37" i="5"/>
  <c r="AR37" i="5"/>
  <c r="AL37" i="5"/>
  <c r="AF37" i="5"/>
  <c r="Z37" i="5"/>
  <c r="T37" i="5"/>
  <c r="N37" i="5"/>
  <c r="H37" i="5"/>
  <c r="BB36" i="4"/>
  <c r="AV36" i="4"/>
  <c r="AP36" i="4"/>
  <c r="AJ36" i="4"/>
  <c r="AD36" i="4"/>
  <c r="X36" i="4"/>
  <c r="R36" i="4"/>
  <c r="L36" i="4"/>
  <c r="F36" i="4"/>
  <c r="A37" i="4"/>
  <c r="BA36" i="4"/>
  <c r="AU36" i="4"/>
  <c r="AO36" i="4"/>
  <c r="AI36" i="4"/>
  <c r="AC36" i="4"/>
  <c r="W36" i="4"/>
  <c r="Q36" i="4"/>
  <c r="K36" i="4"/>
  <c r="E36" i="4"/>
  <c r="AR36" i="4"/>
  <c r="AF36" i="4"/>
  <c r="T36" i="4"/>
  <c r="H36" i="4"/>
  <c r="AS36" i="4"/>
  <c r="AG36" i="4"/>
  <c r="U36" i="4"/>
  <c r="I36" i="4"/>
  <c r="AY36" i="4"/>
  <c r="AA36" i="4"/>
  <c r="AX36" i="4"/>
  <c r="Z36" i="4"/>
  <c r="AM36" i="4"/>
  <c r="O36" i="4"/>
  <c r="AL36" i="4"/>
  <c r="N36" i="4"/>
  <c r="A40" i="14" l="1"/>
  <c r="GW39" i="14"/>
  <c r="GR39" i="14"/>
  <c r="GM39" i="14"/>
  <c r="GH39" i="14"/>
  <c r="GC39" i="14"/>
  <c r="FX39" i="14"/>
  <c r="FS39" i="14"/>
  <c r="FN39" i="14"/>
  <c r="FI39" i="14"/>
  <c r="FD39" i="14"/>
  <c r="EY39" i="14"/>
  <c r="ET39" i="14"/>
  <c r="EO39" i="14"/>
  <c r="EJ39" i="14"/>
  <c r="EE39" i="14"/>
  <c r="DZ39" i="14"/>
  <c r="DU39" i="14"/>
  <c r="DP39" i="14"/>
  <c r="DK39" i="14"/>
  <c r="DF39" i="14"/>
  <c r="DA39" i="14"/>
  <c r="CV39" i="14"/>
  <c r="CQ39" i="14"/>
  <c r="CL39" i="14"/>
  <c r="CG39" i="14"/>
  <c r="CB39" i="14"/>
  <c r="BW39" i="14"/>
  <c r="BR39" i="14"/>
  <c r="BM39" i="14"/>
  <c r="BH39" i="14"/>
  <c r="BC39" i="14"/>
  <c r="AX39" i="14"/>
  <c r="AS39" i="14"/>
  <c r="AN39" i="14"/>
  <c r="AI39" i="14"/>
  <c r="AD39" i="14"/>
  <c r="Y39" i="14"/>
  <c r="T39" i="14"/>
  <c r="O39" i="14"/>
  <c r="J39" i="14"/>
  <c r="E39" i="14"/>
  <c r="A38" i="10"/>
  <c r="DF37" i="10"/>
  <c r="DA37" i="10"/>
  <c r="CV37" i="10"/>
  <c r="CQ37" i="10"/>
  <c r="CL37" i="10"/>
  <c r="CG37" i="10"/>
  <c r="CB37" i="10"/>
  <c r="BW37" i="10"/>
  <c r="BR37" i="10"/>
  <c r="BM37" i="10"/>
  <c r="BH37" i="10"/>
  <c r="BC37" i="10"/>
  <c r="AX37" i="10"/>
  <c r="AS37" i="10"/>
  <c r="AN37" i="10"/>
  <c r="AI37" i="10"/>
  <c r="AD37" i="10"/>
  <c r="Y37" i="10"/>
  <c r="T37" i="10"/>
  <c r="O37" i="10"/>
  <c r="J37" i="10"/>
  <c r="E37" i="10"/>
  <c r="AX38" i="6"/>
  <c r="AR38" i="6"/>
  <c r="AL38" i="6"/>
  <c r="AF38" i="6"/>
  <c r="A39" i="6"/>
  <c r="AY38" i="6"/>
  <c r="AS38" i="6"/>
  <c r="AM38" i="6"/>
  <c r="AG38" i="6"/>
  <c r="AA38" i="6"/>
  <c r="U38" i="6"/>
  <c r="O38" i="6"/>
  <c r="I38" i="6"/>
  <c r="AV38" i="6"/>
  <c r="AJ38" i="6"/>
  <c r="Z38" i="6"/>
  <c r="R38" i="6"/>
  <c r="K38" i="6"/>
  <c r="AU38" i="6"/>
  <c r="AI38" i="6"/>
  <c r="X38" i="6"/>
  <c r="Q38" i="6"/>
  <c r="H38" i="6"/>
  <c r="BB38" i="6"/>
  <c r="AP38" i="6"/>
  <c r="AD38" i="6"/>
  <c r="W38" i="6"/>
  <c r="N38" i="6"/>
  <c r="F38" i="6"/>
  <c r="BA38" i="6"/>
  <c r="AO38" i="6"/>
  <c r="AC38" i="6"/>
  <c r="T38" i="6"/>
  <c r="L38" i="6"/>
  <c r="E38" i="6"/>
  <c r="A39" i="5"/>
  <c r="BD38" i="5"/>
  <c r="AX38" i="5"/>
  <c r="BE38" i="5"/>
  <c r="AV38" i="5"/>
  <c r="AP38" i="5"/>
  <c r="AJ38" i="5"/>
  <c r="AD38" i="5"/>
  <c r="X38" i="5"/>
  <c r="R38" i="5"/>
  <c r="L38" i="5"/>
  <c r="F38" i="5"/>
  <c r="BB38" i="5"/>
  <c r="AU38" i="5"/>
  <c r="AO38" i="5"/>
  <c r="AI38" i="5"/>
  <c r="AC38" i="5"/>
  <c r="W38" i="5"/>
  <c r="Q38" i="5"/>
  <c r="K38" i="5"/>
  <c r="E38" i="5"/>
  <c r="BH38" i="5"/>
  <c r="BA38" i="5"/>
  <c r="AS38" i="5"/>
  <c r="AM38" i="5"/>
  <c r="AG38" i="5"/>
  <c r="AA38" i="5"/>
  <c r="U38" i="5"/>
  <c r="O38" i="5"/>
  <c r="I38" i="5"/>
  <c r="BG38" i="5"/>
  <c r="AY38" i="5"/>
  <c r="AR38" i="5"/>
  <c r="AL38" i="5"/>
  <c r="AF38" i="5"/>
  <c r="Z38" i="5"/>
  <c r="T38" i="5"/>
  <c r="N38" i="5"/>
  <c r="H38" i="5"/>
  <c r="AY37" i="4"/>
  <c r="AS37" i="4"/>
  <c r="AM37" i="4"/>
  <c r="AG37" i="4"/>
  <c r="AA37" i="4"/>
  <c r="U37" i="4"/>
  <c r="O37" i="4"/>
  <c r="I37" i="4"/>
  <c r="AX37" i="4"/>
  <c r="AR37" i="4"/>
  <c r="AL37" i="4"/>
  <c r="AF37" i="4"/>
  <c r="Z37" i="4"/>
  <c r="T37" i="4"/>
  <c r="N37" i="4"/>
  <c r="H37" i="4"/>
  <c r="BB37" i="4"/>
  <c r="AP37" i="4"/>
  <c r="AD37" i="4"/>
  <c r="R37" i="4"/>
  <c r="F37" i="4"/>
  <c r="AU37" i="4"/>
  <c r="AI37" i="4"/>
  <c r="W37" i="4"/>
  <c r="K37" i="4"/>
  <c r="AO37" i="4"/>
  <c r="Q37" i="4"/>
  <c r="A38" i="4"/>
  <c r="AJ37" i="4"/>
  <c r="L37" i="4"/>
  <c r="BA37" i="4"/>
  <c r="AC37" i="4"/>
  <c r="E37" i="4"/>
  <c r="AV37" i="4"/>
  <c r="X37" i="4"/>
  <c r="A41" i="14" l="1"/>
  <c r="GW40" i="14"/>
  <c r="GR40" i="14"/>
  <c r="GM40" i="14"/>
  <c r="GH40" i="14"/>
  <c r="GC40" i="14"/>
  <c r="FX40" i="14"/>
  <c r="FS40" i="14"/>
  <c r="FN40" i="14"/>
  <c r="FI40" i="14"/>
  <c r="FD40" i="14"/>
  <c r="EY40" i="14"/>
  <c r="ET40" i="14"/>
  <c r="EO40" i="14"/>
  <c r="EJ40" i="14"/>
  <c r="EE40" i="14"/>
  <c r="DZ40" i="14"/>
  <c r="DU40" i="14"/>
  <c r="DP40" i="14"/>
  <c r="DK40" i="14"/>
  <c r="DF40" i="14"/>
  <c r="DA40" i="14"/>
  <c r="CV40" i="14"/>
  <c r="CQ40" i="14"/>
  <c r="CL40" i="14"/>
  <c r="CG40" i="14"/>
  <c r="CB40" i="14"/>
  <c r="BW40" i="14"/>
  <c r="BR40" i="14"/>
  <c r="BM40" i="14"/>
  <c r="BH40" i="14"/>
  <c r="BC40" i="14"/>
  <c r="AX40" i="14"/>
  <c r="AS40" i="14"/>
  <c r="AN40" i="14"/>
  <c r="AI40" i="14"/>
  <c r="AD40" i="14"/>
  <c r="Y40" i="14"/>
  <c r="T40" i="14"/>
  <c r="O40" i="14"/>
  <c r="J40" i="14"/>
  <c r="E40" i="14"/>
  <c r="A39" i="10"/>
  <c r="DF38" i="10"/>
  <c r="DA38" i="10"/>
  <c r="CV38" i="10"/>
  <c r="CQ38" i="10"/>
  <c r="CL38" i="10"/>
  <c r="CG38" i="10"/>
  <c r="CB38" i="10"/>
  <c r="BW38" i="10"/>
  <c r="BR38" i="10"/>
  <c r="BM38" i="10"/>
  <c r="BH38" i="10"/>
  <c r="BC38" i="10"/>
  <c r="AX38" i="10"/>
  <c r="AS38" i="10"/>
  <c r="AN38" i="10"/>
  <c r="AI38" i="10"/>
  <c r="AD38" i="10"/>
  <c r="Y38" i="10"/>
  <c r="T38" i="10"/>
  <c r="O38" i="10"/>
  <c r="J38" i="10"/>
  <c r="E38" i="10"/>
  <c r="A40" i="6"/>
  <c r="BA39" i="6"/>
  <c r="AU39" i="6"/>
  <c r="AO39" i="6"/>
  <c r="AI39" i="6"/>
  <c r="AC39" i="6"/>
  <c r="W39" i="6"/>
  <c r="Q39" i="6"/>
  <c r="K39" i="6"/>
  <c r="E39" i="6"/>
  <c r="AX39" i="6"/>
  <c r="AR39" i="6"/>
  <c r="AL39" i="6"/>
  <c r="AF39" i="6"/>
  <c r="Z39" i="6"/>
  <c r="T39" i="6"/>
  <c r="N39" i="6"/>
  <c r="H39" i="6"/>
  <c r="BB39" i="6"/>
  <c r="AV39" i="6"/>
  <c r="AP39" i="6"/>
  <c r="AJ39" i="6"/>
  <c r="AD39" i="6"/>
  <c r="X39" i="6"/>
  <c r="R39" i="6"/>
  <c r="L39" i="6"/>
  <c r="F39" i="6"/>
  <c r="AY39" i="6"/>
  <c r="AA39" i="6"/>
  <c r="AS39" i="6"/>
  <c r="U39" i="6"/>
  <c r="AM39" i="6"/>
  <c r="O39" i="6"/>
  <c r="AG39" i="6"/>
  <c r="I39" i="6"/>
  <c r="BH39" i="5"/>
  <c r="BB39" i="5"/>
  <c r="AV39" i="5"/>
  <c r="AP39" i="5"/>
  <c r="AJ39" i="5"/>
  <c r="AD39" i="5"/>
  <c r="X39" i="5"/>
  <c r="R39" i="5"/>
  <c r="L39" i="5"/>
  <c r="F39" i="5"/>
  <c r="BE39" i="5"/>
  <c r="A40" i="5"/>
  <c r="BD39" i="5"/>
  <c r="AX39" i="5"/>
  <c r="AR39" i="5"/>
  <c r="AL39" i="5"/>
  <c r="AF39" i="5"/>
  <c r="Z39" i="5"/>
  <c r="T39" i="5"/>
  <c r="N39" i="5"/>
  <c r="H39" i="5"/>
  <c r="AY39" i="5"/>
  <c r="AM39" i="5"/>
  <c r="AA39" i="5"/>
  <c r="O39" i="5"/>
  <c r="AU39" i="5"/>
  <c r="AI39" i="5"/>
  <c r="W39" i="5"/>
  <c r="K39" i="5"/>
  <c r="BG39" i="5"/>
  <c r="AS39" i="5"/>
  <c r="AG39" i="5"/>
  <c r="U39" i="5"/>
  <c r="I39" i="5"/>
  <c r="BA39" i="5"/>
  <c r="AO39" i="5"/>
  <c r="AC39" i="5"/>
  <c r="Q39" i="5"/>
  <c r="E39" i="5"/>
  <c r="AX38" i="4"/>
  <c r="AR38" i="4"/>
  <c r="AL38" i="4"/>
  <c r="AF38" i="4"/>
  <c r="Z38" i="4"/>
  <c r="T38" i="4"/>
  <c r="AY38" i="4"/>
  <c r="AP38" i="4"/>
  <c r="AI38" i="4"/>
  <c r="AA38" i="4"/>
  <c r="R38" i="4"/>
  <c r="L38" i="4"/>
  <c r="F38" i="4"/>
  <c r="A39" i="4"/>
  <c r="AV38" i="4"/>
  <c r="AO38" i="4"/>
  <c r="AG38" i="4"/>
  <c r="X38" i="4"/>
  <c r="Q38" i="4"/>
  <c r="K38" i="4"/>
  <c r="E38" i="4"/>
  <c r="AU38" i="4"/>
  <c r="AD38" i="4"/>
  <c r="O38" i="4"/>
  <c r="BA38" i="4"/>
  <c r="AJ38" i="4"/>
  <c r="U38" i="4"/>
  <c r="H38" i="4"/>
  <c r="AM38" i="4"/>
  <c r="I38" i="4"/>
  <c r="AC38" i="4"/>
  <c r="BB38" i="4"/>
  <c r="W38" i="4"/>
  <c r="AS38" i="4"/>
  <c r="N38" i="4"/>
  <c r="A42" i="14" l="1"/>
  <c r="GW41" i="14"/>
  <c r="GR41" i="14"/>
  <c r="GM41" i="14"/>
  <c r="FX41" i="14"/>
  <c r="FD41" i="14"/>
  <c r="EJ41" i="14"/>
  <c r="DP41" i="14"/>
  <c r="CV41" i="14"/>
  <c r="CB41" i="14"/>
  <c r="BH41" i="14"/>
  <c r="AN41" i="14"/>
  <c r="Y41" i="14"/>
  <c r="O41" i="14"/>
  <c r="E41" i="14"/>
  <c r="GH41" i="14"/>
  <c r="FN41" i="14"/>
  <c r="ET41" i="14"/>
  <c r="DZ41" i="14"/>
  <c r="DF41" i="14"/>
  <c r="CL41" i="14"/>
  <c r="BR41" i="14"/>
  <c r="AX41" i="14"/>
  <c r="AD41" i="14"/>
  <c r="T41" i="14"/>
  <c r="J41" i="14"/>
  <c r="GC41" i="14"/>
  <c r="FI41" i="14"/>
  <c r="EO41" i="14"/>
  <c r="DU41" i="14"/>
  <c r="DA41" i="14"/>
  <c r="CG41" i="14"/>
  <c r="BM41" i="14"/>
  <c r="AS41" i="14"/>
  <c r="EE41" i="14"/>
  <c r="BC41" i="14"/>
  <c r="DK41" i="14"/>
  <c r="AI41" i="14"/>
  <c r="FS41" i="14"/>
  <c r="CQ41" i="14"/>
  <c r="EY41" i="14"/>
  <c r="BW41" i="14"/>
  <c r="A40" i="10"/>
  <c r="DA39" i="10"/>
  <c r="CQ39" i="10"/>
  <c r="CG39" i="10"/>
  <c r="BW39" i="10"/>
  <c r="BM39" i="10"/>
  <c r="BC39" i="10"/>
  <c r="AS39" i="10"/>
  <c r="AI39" i="10"/>
  <c r="Y39" i="10"/>
  <c r="O39" i="10"/>
  <c r="E39" i="10"/>
  <c r="CV39" i="10"/>
  <c r="BH39" i="10"/>
  <c r="T39" i="10"/>
  <c r="CL39" i="10"/>
  <c r="AX39" i="10"/>
  <c r="J39" i="10"/>
  <c r="CB39" i="10"/>
  <c r="AN39" i="10"/>
  <c r="DF39" i="10"/>
  <c r="BR39" i="10"/>
  <c r="AD39" i="10"/>
  <c r="AX40" i="6"/>
  <c r="AR40" i="6"/>
  <c r="AL40" i="6"/>
  <c r="AF40" i="6"/>
  <c r="Z40" i="6"/>
  <c r="T40" i="6"/>
  <c r="N40" i="6"/>
  <c r="H40" i="6"/>
  <c r="A41" i="6"/>
  <c r="BA40" i="6"/>
  <c r="AU40" i="6"/>
  <c r="AO40" i="6"/>
  <c r="AI40" i="6"/>
  <c r="AC40" i="6"/>
  <c r="W40" i="6"/>
  <c r="Q40" i="6"/>
  <c r="K40" i="6"/>
  <c r="E40" i="6"/>
  <c r="AY40" i="6"/>
  <c r="AS40" i="6"/>
  <c r="AM40" i="6"/>
  <c r="AG40" i="6"/>
  <c r="AA40" i="6"/>
  <c r="U40" i="6"/>
  <c r="O40" i="6"/>
  <c r="I40" i="6"/>
  <c r="AP40" i="6"/>
  <c r="R40" i="6"/>
  <c r="AJ40" i="6"/>
  <c r="L40" i="6"/>
  <c r="BB40" i="6"/>
  <c r="AD40" i="6"/>
  <c r="F40" i="6"/>
  <c r="AV40" i="6"/>
  <c r="X40" i="6"/>
  <c r="BH40" i="5"/>
  <c r="BB40" i="5"/>
  <c r="AV40" i="5"/>
  <c r="AP40" i="5"/>
  <c r="AJ40" i="5"/>
  <c r="AD40" i="5"/>
  <c r="X40" i="5"/>
  <c r="R40" i="5"/>
  <c r="L40" i="5"/>
  <c r="F40" i="5"/>
  <c r="BG40" i="5"/>
  <c r="BA40" i="5"/>
  <c r="AU40" i="5"/>
  <c r="AO40" i="5"/>
  <c r="AI40" i="5"/>
  <c r="AC40" i="5"/>
  <c r="W40" i="5"/>
  <c r="Q40" i="5"/>
  <c r="K40" i="5"/>
  <c r="E40" i="5"/>
  <c r="BE40" i="5"/>
  <c r="AY40" i="5"/>
  <c r="AS40" i="5"/>
  <c r="AM40" i="5"/>
  <c r="AG40" i="5"/>
  <c r="AA40" i="5"/>
  <c r="U40" i="5"/>
  <c r="O40" i="5"/>
  <c r="I40" i="5"/>
  <c r="A41" i="5"/>
  <c r="BD40" i="5"/>
  <c r="AX40" i="5"/>
  <c r="AR40" i="5"/>
  <c r="AL40" i="5"/>
  <c r="AF40" i="5"/>
  <c r="Z40" i="5"/>
  <c r="T40" i="5"/>
  <c r="N40" i="5"/>
  <c r="H40" i="5"/>
  <c r="AY39" i="4"/>
  <c r="AS39" i="4"/>
  <c r="AM39" i="4"/>
  <c r="AG39" i="4"/>
  <c r="AA39" i="4"/>
  <c r="U39" i="4"/>
  <c r="O39" i="4"/>
  <c r="I39" i="4"/>
  <c r="BB39" i="4"/>
  <c r="AV39" i="4"/>
  <c r="AP39" i="4"/>
  <c r="AJ39" i="4"/>
  <c r="AD39" i="4"/>
  <c r="X39" i="4"/>
  <c r="A40" i="4"/>
  <c r="BA39" i="4"/>
  <c r="AU39" i="4"/>
  <c r="AO39" i="4"/>
  <c r="AI39" i="4"/>
  <c r="AC39" i="4"/>
  <c r="W39" i="4"/>
  <c r="Q39" i="4"/>
  <c r="K39" i="4"/>
  <c r="E39" i="4"/>
  <c r="AR39" i="4"/>
  <c r="T39" i="4"/>
  <c r="H39" i="4"/>
  <c r="AL39" i="4"/>
  <c r="R39" i="4"/>
  <c r="F39" i="4"/>
  <c r="AF39" i="4"/>
  <c r="N39" i="4"/>
  <c r="L39" i="4"/>
  <c r="Z39" i="4"/>
  <c r="AX39" i="4"/>
  <c r="GW42" i="14" l="1"/>
  <c r="GC42" i="14"/>
  <c r="FI42" i="14"/>
  <c r="EO42" i="14"/>
  <c r="GR42" i="14"/>
  <c r="FX42" i="14"/>
  <c r="FD42" i="14"/>
  <c r="EJ42" i="14"/>
  <c r="DZ42" i="14"/>
  <c r="GM42" i="14"/>
  <c r="FS42" i="14"/>
  <c r="EY42" i="14"/>
  <c r="A43" i="14"/>
  <c r="GH42" i="14"/>
  <c r="FN42" i="14"/>
  <c r="ET42" i="14"/>
  <c r="EE42" i="14"/>
  <c r="DU42" i="14"/>
  <c r="DP42" i="14"/>
  <c r="DK42" i="14"/>
  <c r="DF42" i="14"/>
  <c r="DA42" i="14"/>
  <c r="CV42" i="14"/>
  <c r="CQ42" i="14"/>
  <c r="CL42" i="14"/>
  <c r="CG42" i="14"/>
  <c r="CB42" i="14"/>
  <c r="BW42" i="14"/>
  <c r="BR42" i="14"/>
  <c r="BM42" i="14"/>
  <c r="BH42" i="14"/>
  <c r="BC42" i="14"/>
  <c r="AX42" i="14"/>
  <c r="AS42" i="14"/>
  <c r="AN42" i="14"/>
  <c r="AI42" i="14"/>
  <c r="AD42" i="14"/>
  <c r="Y42" i="14"/>
  <c r="T42" i="14"/>
  <c r="O42" i="14"/>
  <c r="J42" i="14"/>
  <c r="E42" i="14"/>
  <c r="A41" i="10"/>
  <c r="DF40" i="10"/>
  <c r="DA40" i="10"/>
  <c r="CV40" i="10"/>
  <c r="CQ40" i="10"/>
  <c r="CL40" i="10"/>
  <c r="CG40" i="10"/>
  <c r="CB40" i="10"/>
  <c r="BW40" i="10"/>
  <c r="BR40" i="10"/>
  <c r="BM40" i="10"/>
  <c r="BH40" i="10"/>
  <c r="BC40" i="10"/>
  <c r="AX40" i="10"/>
  <c r="AS40" i="10"/>
  <c r="AN40" i="10"/>
  <c r="AI40" i="10"/>
  <c r="AD40" i="10"/>
  <c r="Y40" i="10"/>
  <c r="T40" i="10"/>
  <c r="O40" i="10"/>
  <c r="J40" i="10"/>
  <c r="E40" i="10"/>
  <c r="A42" i="6"/>
  <c r="BA41" i="6"/>
  <c r="AU41" i="6"/>
  <c r="AO41" i="6"/>
  <c r="AI41" i="6"/>
  <c r="AC41" i="6"/>
  <c r="W41" i="6"/>
  <c r="Q41" i="6"/>
  <c r="K41" i="6"/>
  <c r="E41" i="6"/>
  <c r="AY41" i="6"/>
  <c r="AS41" i="6"/>
  <c r="AM41" i="6"/>
  <c r="AG41" i="6"/>
  <c r="AA41" i="6"/>
  <c r="U41" i="6"/>
  <c r="O41" i="6"/>
  <c r="I41" i="6"/>
  <c r="AX41" i="6"/>
  <c r="AR41" i="6"/>
  <c r="AL41" i="6"/>
  <c r="AF41" i="6"/>
  <c r="Z41" i="6"/>
  <c r="T41" i="6"/>
  <c r="N41" i="6"/>
  <c r="H41" i="6"/>
  <c r="BB41" i="6"/>
  <c r="AV41" i="6"/>
  <c r="AP41" i="6"/>
  <c r="AJ41" i="6"/>
  <c r="AD41" i="6"/>
  <c r="X41" i="6"/>
  <c r="R41" i="6"/>
  <c r="L41" i="6"/>
  <c r="F41" i="6"/>
  <c r="BH41" i="5"/>
  <c r="BB41" i="5"/>
  <c r="AV41" i="5"/>
  <c r="AP41" i="5"/>
  <c r="AJ41" i="5"/>
  <c r="AD41" i="5"/>
  <c r="X41" i="5"/>
  <c r="R41" i="5"/>
  <c r="L41" i="5"/>
  <c r="F41" i="5"/>
  <c r="BG41" i="5"/>
  <c r="BA41" i="5"/>
  <c r="AU41" i="5"/>
  <c r="AO41" i="5"/>
  <c r="AI41" i="5"/>
  <c r="AC41" i="5"/>
  <c r="W41" i="5"/>
  <c r="Q41" i="5"/>
  <c r="K41" i="5"/>
  <c r="E41" i="5"/>
  <c r="BE41" i="5"/>
  <c r="AY41" i="5"/>
  <c r="AS41" i="5"/>
  <c r="AM41" i="5"/>
  <c r="AG41" i="5"/>
  <c r="AA41" i="5"/>
  <c r="U41" i="5"/>
  <c r="O41" i="5"/>
  <c r="I41" i="5"/>
  <c r="A42" i="5"/>
  <c r="BD41" i="5"/>
  <c r="AX41" i="5"/>
  <c r="AR41" i="5"/>
  <c r="AL41" i="5"/>
  <c r="AF41" i="5"/>
  <c r="Z41" i="5"/>
  <c r="T41" i="5"/>
  <c r="N41" i="5"/>
  <c r="H41" i="5"/>
  <c r="BB40" i="4"/>
  <c r="AV40" i="4"/>
  <c r="AP40" i="4"/>
  <c r="AJ40" i="4"/>
  <c r="AD40" i="4"/>
  <c r="X40" i="4"/>
  <c r="R40" i="4"/>
  <c r="L40" i="4"/>
  <c r="F40" i="4"/>
  <c r="AY40" i="4"/>
  <c r="AS40" i="4"/>
  <c r="AM40" i="4"/>
  <c r="AG40" i="4"/>
  <c r="AA40" i="4"/>
  <c r="U40" i="4"/>
  <c r="O40" i="4"/>
  <c r="I40" i="4"/>
  <c r="AX40" i="4"/>
  <c r="AR40" i="4"/>
  <c r="AL40" i="4"/>
  <c r="AF40" i="4"/>
  <c r="Z40" i="4"/>
  <c r="T40" i="4"/>
  <c r="N40" i="4"/>
  <c r="H40" i="4"/>
  <c r="AI40" i="4"/>
  <c r="K40" i="4"/>
  <c r="BA40" i="4"/>
  <c r="AC40" i="4"/>
  <c r="E40" i="4"/>
  <c r="AU40" i="4"/>
  <c r="W40" i="4"/>
  <c r="AO40" i="4"/>
  <c r="A41" i="4"/>
  <c r="Q40" i="4"/>
  <c r="A44" i="14" l="1"/>
  <c r="GW43" i="14"/>
  <c r="GR43" i="14"/>
  <c r="GM43" i="14"/>
  <c r="GH43" i="14"/>
  <c r="GC43" i="14"/>
  <c r="FX43" i="14"/>
  <c r="FS43" i="14"/>
  <c r="FN43" i="14"/>
  <c r="FI43" i="14"/>
  <c r="FD43" i="14"/>
  <c r="EY43" i="14"/>
  <c r="ET43" i="14"/>
  <c r="EO43" i="14"/>
  <c r="EJ43" i="14"/>
  <c r="EE43" i="14"/>
  <c r="DZ43" i="14"/>
  <c r="DU43" i="14"/>
  <c r="DP43" i="14"/>
  <c r="DK43" i="14"/>
  <c r="DF43" i="14"/>
  <c r="DA43" i="14"/>
  <c r="CV43" i="14"/>
  <c r="CQ43" i="14"/>
  <c r="CL43" i="14"/>
  <c r="CG43" i="14"/>
  <c r="CB43" i="14"/>
  <c r="BW43" i="14"/>
  <c r="BR43" i="14"/>
  <c r="BM43" i="14"/>
  <c r="BH43" i="14"/>
  <c r="BC43" i="14"/>
  <c r="AX43" i="14"/>
  <c r="AS43" i="14"/>
  <c r="AN43" i="14"/>
  <c r="AI43" i="14"/>
  <c r="AD43" i="14"/>
  <c r="Y43" i="14"/>
  <c r="T43" i="14"/>
  <c r="O43" i="14"/>
  <c r="J43" i="14"/>
  <c r="E43" i="14"/>
  <c r="A42" i="10"/>
  <c r="DF41" i="10"/>
  <c r="DA41" i="10"/>
  <c r="CV41" i="10"/>
  <c r="CQ41" i="10"/>
  <c r="CL41" i="10"/>
  <c r="CG41" i="10"/>
  <c r="CB41" i="10"/>
  <c r="BW41" i="10"/>
  <c r="BR41" i="10"/>
  <c r="BM41" i="10"/>
  <c r="BH41" i="10"/>
  <c r="AN41" i="10"/>
  <c r="AX41" i="10"/>
  <c r="AD41" i="10"/>
  <c r="BC41" i="10"/>
  <c r="AI41" i="10"/>
  <c r="Y41" i="10"/>
  <c r="E41" i="10"/>
  <c r="J41" i="10"/>
  <c r="T41" i="10"/>
  <c r="AS41" i="10"/>
  <c r="O41" i="10"/>
  <c r="AX42" i="6"/>
  <c r="AX43" i="6" s="1"/>
  <c r="AW44" i="6" s="1"/>
  <c r="AR42" i="6"/>
  <c r="AR43" i="6" s="1"/>
  <c r="AQ44" i="6" s="1"/>
  <c r="AL42" i="6"/>
  <c r="AL43" i="6" s="1"/>
  <c r="AK44" i="6" s="1"/>
  <c r="AF42" i="6"/>
  <c r="AF43" i="6" s="1"/>
  <c r="AE44" i="6" s="1"/>
  <c r="Z42" i="6"/>
  <c r="Z43" i="6" s="1"/>
  <c r="Y44" i="6" s="1"/>
  <c r="T42" i="6"/>
  <c r="T43" i="6" s="1"/>
  <c r="S44" i="6" s="1"/>
  <c r="N42" i="6"/>
  <c r="N43" i="6" s="1"/>
  <c r="M44" i="6" s="1"/>
  <c r="H42" i="6"/>
  <c r="H43" i="6" s="1"/>
  <c r="G44" i="6" s="1"/>
  <c r="BB42" i="6"/>
  <c r="BB43" i="6" s="1"/>
  <c r="AV42" i="6"/>
  <c r="AV43" i="6" s="1"/>
  <c r="AP42" i="6"/>
  <c r="AP43" i="6" s="1"/>
  <c r="AJ42" i="6"/>
  <c r="AJ43" i="6" s="1"/>
  <c r="AD42" i="6"/>
  <c r="AD43" i="6" s="1"/>
  <c r="X42" i="6"/>
  <c r="X43" i="6" s="1"/>
  <c r="R42" i="6"/>
  <c r="R43" i="6" s="1"/>
  <c r="L42" i="6"/>
  <c r="L43" i="6" s="1"/>
  <c r="F42" i="6"/>
  <c r="F43" i="6" s="1"/>
  <c r="BA42" i="6"/>
  <c r="BA43" i="6" s="1"/>
  <c r="AZ44" i="6" s="1"/>
  <c r="AU42" i="6"/>
  <c r="AU43" i="6" s="1"/>
  <c r="AT44" i="6" s="1"/>
  <c r="AO42" i="6"/>
  <c r="AO43" i="6" s="1"/>
  <c r="AN44" i="6" s="1"/>
  <c r="AI42" i="6"/>
  <c r="AI43" i="6" s="1"/>
  <c r="AH44" i="6" s="1"/>
  <c r="AC42" i="6"/>
  <c r="AC43" i="6" s="1"/>
  <c r="AB44" i="6" s="1"/>
  <c r="W42" i="6"/>
  <c r="W43" i="6" s="1"/>
  <c r="V44" i="6" s="1"/>
  <c r="Q42" i="6"/>
  <c r="Q43" i="6" s="1"/>
  <c r="P44" i="6" s="1"/>
  <c r="K42" i="6"/>
  <c r="K43" i="6" s="1"/>
  <c r="J44" i="6" s="1"/>
  <c r="E42" i="6"/>
  <c r="E43" i="6" s="1"/>
  <c r="D44" i="6" s="1"/>
  <c r="AY42" i="6"/>
  <c r="AY43" i="6" s="1"/>
  <c r="AS42" i="6"/>
  <c r="AS43" i="6" s="1"/>
  <c r="AM42" i="6"/>
  <c r="AM43" i="6" s="1"/>
  <c r="AG42" i="6"/>
  <c r="AG43" i="6" s="1"/>
  <c r="AA42" i="6"/>
  <c r="AA43" i="6" s="1"/>
  <c r="U42" i="6"/>
  <c r="U43" i="6" s="1"/>
  <c r="O42" i="6"/>
  <c r="O43" i="6" s="1"/>
  <c r="I42" i="6"/>
  <c r="I43" i="6" s="1"/>
  <c r="BH42" i="5"/>
  <c r="BH43" i="5" s="1"/>
  <c r="BB42" i="5"/>
  <c r="BB43" i="5" s="1"/>
  <c r="AV42" i="5"/>
  <c r="AV43" i="5" s="1"/>
  <c r="AP42" i="5"/>
  <c r="AP43" i="5" s="1"/>
  <c r="AJ42" i="5"/>
  <c r="AJ43" i="5" s="1"/>
  <c r="AD42" i="5"/>
  <c r="AD43" i="5" s="1"/>
  <c r="X42" i="5"/>
  <c r="X43" i="5" s="1"/>
  <c r="R42" i="5"/>
  <c r="R43" i="5" s="1"/>
  <c r="L42" i="5"/>
  <c r="L43" i="5" s="1"/>
  <c r="F42" i="5"/>
  <c r="F43" i="5" s="1"/>
  <c r="BG42" i="5"/>
  <c r="BG43" i="5" s="1"/>
  <c r="BF44" i="5" s="1"/>
  <c r="BA42" i="5"/>
  <c r="BA43" i="5" s="1"/>
  <c r="AZ44" i="5" s="1"/>
  <c r="AU42" i="5"/>
  <c r="AU43" i="5" s="1"/>
  <c r="AT44" i="5" s="1"/>
  <c r="AO42" i="5"/>
  <c r="AO43" i="5" s="1"/>
  <c r="AN44" i="5" s="1"/>
  <c r="AI42" i="5"/>
  <c r="AI43" i="5" s="1"/>
  <c r="AH44" i="5" s="1"/>
  <c r="AC42" i="5"/>
  <c r="AC43" i="5" s="1"/>
  <c r="AB44" i="5" s="1"/>
  <c r="W42" i="5"/>
  <c r="W43" i="5" s="1"/>
  <c r="V44" i="5" s="1"/>
  <c r="Q42" i="5"/>
  <c r="Q43" i="5" s="1"/>
  <c r="P44" i="5" s="1"/>
  <c r="K42" i="5"/>
  <c r="K43" i="5" s="1"/>
  <c r="J44" i="5" s="1"/>
  <c r="E42" i="5"/>
  <c r="E43" i="5" s="1"/>
  <c r="D44" i="5" s="1"/>
  <c r="BE42" i="5"/>
  <c r="BE43" i="5" s="1"/>
  <c r="AY42" i="5"/>
  <c r="AY43" i="5" s="1"/>
  <c r="AS42" i="5"/>
  <c r="AS43" i="5" s="1"/>
  <c r="AM42" i="5"/>
  <c r="AM43" i="5" s="1"/>
  <c r="AG42" i="5"/>
  <c r="AG43" i="5" s="1"/>
  <c r="AA42" i="5"/>
  <c r="AA43" i="5" s="1"/>
  <c r="U42" i="5"/>
  <c r="U43" i="5" s="1"/>
  <c r="O42" i="5"/>
  <c r="O43" i="5" s="1"/>
  <c r="I42" i="5"/>
  <c r="I43" i="5" s="1"/>
  <c r="BD42" i="5"/>
  <c r="BD43" i="5" s="1"/>
  <c r="BC44" i="5" s="1"/>
  <c r="AX42" i="5"/>
  <c r="AX43" i="5" s="1"/>
  <c r="AW44" i="5" s="1"/>
  <c r="AR42" i="5"/>
  <c r="AR43" i="5" s="1"/>
  <c r="AQ44" i="5" s="1"/>
  <c r="AL42" i="5"/>
  <c r="AL43" i="5" s="1"/>
  <c r="AK44" i="5" s="1"/>
  <c r="AF42" i="5"/>
  <c r="AF43" i="5" s="1"/>
  <c r="AE44" i="5" s="1"/>
  <c r="Z42" i="5"/>
  <c r="Z43" i="5" s="1"/>
  <c r="Y44" i="5" s="1"/>
  <c r="T42" i="5"/>
  <c r="T43" i="5" s="1"/>
  <c r="S44" i="5" s="1"/>
  <c r="N42" i="5"/>
  <c r="N43" i="5" s="1"/>
  <c r="M44" i="5" s="1"/>
  <c r="H42" i="5"/>
  <c r="H43" i="5" s="1"/>
  <c r="G44" i="5" s="1"/>
  <c r="AY41" i="4"/>
  <c r="AS41" i="4"/>
  <c r="AM41" i="4"/>
  <c r="AG41" i="4"/>
  <c r="AA41" i="4"/>
  <c r="U41" i="4"/>
  <c r="O41" i="4"/>
  <c r="I41" i="4"/>
  <c r="BB41" i="4"/>
  <c r="AV41" i="4"/>
  <c r="AP41" i="4"/>
  <c r="AJ41" i="4"/>
  <c r="AD41" i="4"/>
  <c r="X41" i="4"/>
  <c r="R41" i="4"/>
  <c r="L41" i="4"/>
  <c r="F41" i="4"/>
  <c r="A42" i="4"/>
  <c r="BA41" i="4"/>
  <c r="AU41" i="4"/>
  <c r="AO41" i="4"/>
  <c r="AI41" i="4"/>
  <c r="AC41" i="4"/>
  <c r="W41" i="4"/>
  <c r="Q41" i="4"/>
  <c r="K41" i="4"/>
  <c r="E41" i="4"/>
  <c r="AX41" i="4"/>
  <c r="AR41" i="4"/>
  <c r="T41" i="4"/>
  <c r="AL41" i="4"/>
  <c r="N41" i="4"/>
  <c r="AF41" i="4"/>
  <c r="H41" i="4"/>
  <c r="Z41" i="4"/>
  <c r="GW44" i="14" l="1"/>
  <c r="GW45" i="14" s="1"/>
  <c r="GV46" i="14" s="1"/>
  <c r="GR44" i="14"/>
  <c r="GR45" i="14" s="1"/>
  <c r="GQ46" i="14" s="1"/>
  <c r="GM44" i="14"/>
  <c r="GM45" i="14" s="1"/>
  <c r="GL46" i="14" s="1"/>
  <c r="GN44" i="14" s="1"/>
  <c r="GO44" i="14" s="1"/>
  <c r="GP44" i="14" s="1"/>
  <c r="GH44" i="14"/>
  <c r="GH45" i="14" s="1"/>
  <c r="GG46" i="14" s="1"/>
  <c r="GC44" i="14"/>
  <c r="GC45" i="14" s="1"/>
  <c r="GB46" i="14" s="1"/>
  <c r="FX44" i="14"/>
  <c r="FX45" i="14" s="1"/>
  <c r="FW46" i="14" s="1"/>
  <c r="FS44" i="14"/>
  <c r="FS45" i="14" s="1"/>
  <c r="FR46" i="14" s="1"/>
  <c r="FT44" i="14" s="1"/>
  <c r="FU44" i="14" s="1"/>
  <c r="FV44" i="14" s="1"/>
  <c r="FN44" i="14"/>
  <c r="FN45" i="14" s="1"/>
  <c r="FM46" i="14" s="1"/>
  <c r="FI44" i="14"/>
  <c r="FI45" i="14" s="1"/>
  <c r="FH46" i="14" s="1"/>
  <c r="FD44" i="14"/>
  <c r="FD45" i="14" s="1"/>
  <c r="FC46" i="14" s="1"/>
  <c r="EY44" i="14"/>
  <c r="EY45" i="14" s="1"/>
  <c r="EX46" i="14" s="1"/>
  <c r="EZ44" i="14" s="1"/>
  <c r="FA44" i="14" s="1"/>
  <c r="FB44" i="14" s="1"/>
  <c r="ET44" i="14"/>
  <c r="ET45" i="14" s="1"/>
  <c r="ES46" i="14" s="1"/>
  <c r="EO44" i="14"/>
  <c r="EO45" i="14" s="1"/>
  <c r="EN46" i="14" s="1"/>
  <c r="GX44" i="14"/>
  <c r="GY44" i="14" s="1"/>
  <c r="GZ44" i="14" s="1"/>
  <c r="GS44" i="14"/>
  <c r="GT44" i="14" s="1"/>
  <c r="GU44" i="14" s="1"/>
  <c r="GI44" i="14"/>
  <c r="GJ44" i="14" s="1"/>
  <c r="GK44" i="14" s="1"/>
  <c r="GD44" i="14"/>
  <c r="GE44" i="14" s="1"/>
  <c r="GF44" i="14" s="1"/>
  <c r="FY44" i="14"/>
  <c r="FZ44" i="14" s="1"/>
  <c r="GA44" i="14" s="1"/>
  <c r="FO44" i="14"/>
  <c r="FP44" i="14" s="1"/>
  <c r="FQ44" i="14" s="1"/>
  <c r="FJ44" i="14"/>
  <c r="FK44" i="14" s="1"/>
  <c r="FL44" i="14" s="1"/>
  <c r="FE44" i="14"/>
  <c r="FF44" i="14" s="1"/>
  <c r="FG44" i="14" s="1"/>
  <c r="EU44" i="14"/>
  <c r="EV44" i="14" s="1"/>
  <c r="EW44" i="14" s="1"/>
  <c r="EP44" i="14"/>
  <c r="EQ44" i="14" s="1"/>
  <c r="ER44" i="14" s="1"/>
  <c r="DB44" i="14"/>
  <c r="DC44" i="14" s="1"/>
  <c r="DD44" i="14" s="1"/>
  <c r="DZ44" i="14"/>
  <c r="DZ45" i="14" s="1"/>
  <c r="DY46" i="14" s="1"/>
  <c r="DU44" i="14"/>
  <c r="DU45" i="14" s="1"/>
  <c r="DT46" i="14" s="1"/>
  <c r="DV44" i="14" s="1"/>
  <c r="DW44" i="14" s="1"/>
  <c r="DX44" i="14" s="1"/>
  <c r="DP44" i="14"/>
  <c r="DP45" i="14" s="1"/>
  <c r="DO46" i="14" s="1"/>
  <c r="DQ44" i="14" s="1"/>
  <c r="DR44" i="14" s="1"/>
  <c r="DS44" i="14" s="1"/>
  <c r="DK44" i="14"/>
  <c r="DK45" i="14" s="1"/>
  <c r="DJ46" i="14" s="1"/>
  <c r="DL44" i="14" s="1"/>
  <c r="DM44" i="14" s="1"/>
  <c r="DN44" i="14" s="1"/>
  <c r="DF44" i="14"/>
  <c r="DF45" i="14" s="1"/>
  <c r="DE46" i="14" s="1"/>
  <c r="DA44" i="14"/>
  <c r="DA45" i="14" s="1"/>
  <c r="CZ46" i="14" s="1"/>
  <c r="CV44" i="14"/>
  <c r="CV45" i="14" s="1"/>
  <c r="CU46" i="14" s="1"/>
  <c r="CW44" i="14" s="1"/>
  <c r="CX44" i="14" s="1"/>
  <c r="CY44" i="14" s="1"/>
  <c r="CQ44" i="14"/>
  <c r="CQ45" i="14" s="1"/>
  <c r="CP46" i="14" s="1"/>
  <c r="CR44" i="14" s="1"/>
  <c r="CS44" i="14" s="1"/>
  <c r="CT44" i="14" s="1"/>
  <c r="CL44" i="14"/>
  <c r="CL45" i="14" s="1"/>
  <c r="CK46" i="14" s="1"/>
  <c r="CG44" i="14"/>
  <c r="CG45" i="14" s="1"/>
  <c r="CF46" i="14" s="1"/>
  <c r="EJ44" i="14"/>
  <c r="EJ45" i="14" s="1"/>
  <c r="EI46" i="14" s="1"/>
  <c r="EK44" i="14" s="1"/>
  <c r="EL44" i="14" s="1"/>
  <c r="EM44" i="14" s="1"/>
  <c r="EE44" i="14"/>
  <c r="EE45" i="14" s="1"/>
  <c r="ED46" i="14" s="1"/>
  <c r="EF44" i="14" s="1"/>
  <c r="EG44" i="14" s="1"/>
  <c r="EH44" i="14" s="1"/>
  <c r="BR44" i="14"/>
  <c r="BR45" i="14" s="1"/>
  <c r="BQ46" i="14" s="1"/>
  <c r="AX44" i="14"/>
  <c r="AX45" i="14" s="1"/>
  <c r="AW46" i="14" s="1"/>
  <c r="AD44" i="14"/>
  <c r="AD45" i="14" s="1"/>
  <c r="AC46" i="14" s="1"/>
  <c r="J44" i="14"/>
  <c r="J45" i="14" s="1"/>
  <c r="I46" i="14" s="1"/>
  <c r="BM44" i="14"/>
  <c r="BM45" i="14" s="1"/>
  <c r="BL46" i="14" s="1"/>
  <c r="AS44" i="14"/>
  <c r="AS45" i="14" s="1"/>
  <c r="AR46" i="14" s="1"/>
  <c r="Y44" i="14"/>
  <c r="Y45" i="14" s="1"/>
  <c r="X46" i="14" s="1"/>
  <c r="Z44" i="14" s="1"/>
  <c r="AA44" i="14" s="1"/>
  <c r="AB44" i="14" s="1"/>
  <c r="E44" i="14"/>
  <c r="E45" i="14" s="1"/>
  <c r="D46" i="14" s="1"/>
  <c r="CB44" i="14"/>
  <c r="CB45" i="14" s="1"/>
  <c r="CA46" i="14" s="1"/>
  <c r="CC44" i="14" s="1"/>
  <c r="CD44" i="14" s="1"/>
  <c r="CE44" i="14" s="1"/>
  <c r="BH44" i="14"/>
  <c r="BH45" i="14" s="1"/>
  <c r="BG46" i="14" s="1"/>
  <c r="BI44" i="14" s="1"/>
  <c r="BJ44" i="14" s="1"/>
  <c r="BK44" i="14" s="1"/>
  <c r="AN44" i="14"/>
  <c r="AN45" i="14" s="1"/>
  <c r="AM46" i="14" s="1"/>
  <c r="AO44" i="14" s="1"/>
  <c r="AP44" i="14" s="1"/>
  <c r="AQ44" i="14" s="1"/>
  <c r="T44" i="14"/>
  <c r="T45" i="14" s="1"/>
  <c r="S46" i="14" s="1"/>
  <c r="U44" i="14" s="1"/>
  <c r="V44" i="14" s="1"/>
  <c r="W44" i="14" s="1"/>
  <c r="BW44" i="14"/>
  <c r="BW45" i="14" s="1"/>
  <c r="BV46" i="14" s="1"/>
  <c r="BX44" i="14" s="1"/>
  <c r="BY44" i="14" s="1"/>
  <c r="BZ44" i="14" s="1"/>
  <c r="BC44" i="14"/>
  <c r="BC45" i="14" s="1"/>
  <c r="BB46" i="14" s="1"/>
  <c r="AI44" i="14"/>
  <c r="AI45" i="14" s="1"/>
  <c r="AH46" i="14" s="1"/>
  <c r="AJ44" i="14" s="1"/>
  <c r="AK44" i="14" s="1"/>
  <c r="AL44" i="14" s="1"/>
  <c r="O44" i="14"/>
  <c r="O45" i="14" s="1"/>
  <c r="N46" i="14" s="1"/>
  <c r="P44" i="14" s="1"/>
  <c r="Q44" i="14" s="1"/>
  <c r="R44" i="14" s="1"/>
  <c r="DF42" i="10"/>
  <c r="DF43" i="10" s="1"/>
  <c r="DE44" i="10" s="1"/>
  <c r="DA42" i="10"/>
  <c r="DA43" i="10" s="1"/>
  <c r="CZ44" i="10" s="1"/>
  <c r="CV42" i="10"/>
  <c r="CV43" i="10" s="1"/>
  <c r="CU44" i="10" s="1"/>
  <c r="CQ42" i="10"/>
  <c r="CQ43" i="10" s="1"/>
  <c r="CP44" i="10" s="1"/>
  <c r="CL42" i="10"/>
  <c r="CL43" i="10" s="1"/>
  <c r="CK44" i="10" s="1"/>
  <c r="CG42" i="10"/>
  <c r="CG43" i="10" s="1"/>
  <c r="CF44" i="10" s="1"/>
  <c r="CB42" i="10"/>
  <c r="CB43" i="10" s="1"/>
  <c r="CA44" i="10" s="1"/>
  <c r="BW42" i="10"/>
  <c r="BW43" i="10" s="1"/>
  <c r="BV44" i="10" s="1"/>
  <c r="BR42" i="10"/>
  <c r="BR43" i="10" s="1"/>
  <c r="BQ44" i="10" s="1"/>
  <c r="BM42" i="10"/>
  <c r="BM43" i="10" s="1"/>
  <c r="BL44" i="10" s="1"/>
  <c r="BH42" i="10"/>
  <c r="BH43" i="10" s="1"/>
  <c r="BG44" i="10" s="1"/>
  <c r="BC42" i="10"/>
  <c r="BC43" i="10" s="1"/>
  <c r="BB44" i="10" s="1"/>
  <c r="AX42" i="10"/>
  <c r="AX43" i="10" s="1"/>
  <c r="AW44" i="10" s="1"/>
  <c r="AS42" i="10"/>
  <c r="AS43" i="10" s="1"/>
  <c r="AR44" i="10" s="1"/>
  <c r="AN42" i="10"/>
  <c r="AN43" i="10" s="1"/>
  <c r="AM44" i="10" s="1"/>
  <c r="AI42" i="10"/>
  <c r="AI43" i="10" s="1"/>
  <c r="AH44" i="10" s="1"/>
  <c r="AD42" i="10"/>
  <c r="AD43" i="10" s="1"/>
  <c r="AC44" i="10" s="1"/>
  <c r="Y42" i="10"/>
  <c r="Y43" i="10" s="1"/>
  <c r="X44" i="10" s="1"/>
  <c r="T42" i="10"/>
  <c r="T43" i="10" s="1"/>
  <c r="S44" i="10" s="1"/>
  <c r="U42" i="10" s="1"/>
  <c r="V42" i="10" s="1"/>
  <c r="W42" i="10" s="1"/>
  <c r="O42" i="10"/>
  <c r="O43" i="10" s="1"/>
  <c r="N44" i="10" s="1"/>
  <c r="J42" i="10"/>
  <c r="J43" i="10" s="1"/>
  <c r="I44" i="10" s="1"/>
  <c r="E42" i="10"/>
  <c r="E43" i="10" s="1"/>
  <c r="D44" i="10" s="1"/>
  <c r="DG42" i="10"/>
  <c r="DH42" i="10" s="1"/>
  <c r="DI42" i="10" s="1"/>
  <c r="DB42" i="10"/>
  <c r="DC42" i="10" s="1"/>
  <c r="DD42" i="10" s="1"/>
  <c r="CW42" i="10"/>
  <c r="CX42" i="10" s="1"/>
  <c r="CY42" i="10" s="1"/>
  <c r="CR42" i="10"/>
  <c r="CS42" i="10" s="1"/>
  <c r="CT42" i="10" s="1"/>
  <c r="CM42" i="10"/>
  <c r="CN42" i="10" s="1"/>
  <c r="CO42" i="10" s="1"/>
  <c r="CH42" i="10"/>
  <c r="CI42" i="10" s="1"/>
  <c r="CJ42" i="10" s="1"/>
  <c r="CC42" i="10"/>
  <c r="CD42" i="10" s="1"/>
  <c r="CE42" i="10" s="1"/>
  <c r="BX42" i="10"/>
  <c r="BY42" i="10" s="1"/>
  <c r="BZ42" i="10" s="1"/>
  <c r="BS42" i="10"/>
  <c r="BT42" i="10" s="1"/>
  <c r="BU42" i="10" s="1"/>
  <c r="BN42" i="10"/>
  <c r="BO42" i="10" s="1"/>
  <c r="BP42" i="10" s="1"/>
  <c r="BI42" i="10"/>
  <c r="BJ42" i="10" s="1"/>
  <c r="BK42" i="10" s="1"/>
  <c r="BD42" i="10"/>
  <c r="BE42" i="10" s="1"/>
  <c r="BF42" i="10" s="1"/>
  <c r="AY42" i="10"/>
  <c r="AZ42" i="10" s="1"/>
  <c r="BA42" i="10" s="1"/>
  <c r="AT42" i="10"/>
  <c r="AU42" i="10" s="1"/>
  <c r="AV42" i="10" s="1"/>
  <c r="AJ42" i="10"/>
  <c r="AK42" i="10" s="1"/>
  <c r="AL42" i="10" s="1"/>
  <c r="AE42" i="10"/>
  <c r="AF42" i="10" s="1"/>
  <c r="AG42" i="10" s="1"/>
  <c r="Z42" i="10"/>
  <c r="AA42" i="10" s="1"/>
  <c r="AB42" i="10" s="1"/>
  <c r="P42" i="10"/>
  <c r="Q42" i="10" s="1"/>
  <c r="R42" i="10" s="1"/>
  <c r="K42" i="10"/>
  <c r="L42" i="10" s="1"/>
  <c r="M42" i="10" s="1"/>
  <c r="F42" i="10"/>
  <c r="G42" i="10" s="1"/>
  <c r="H42" i="10" s="1"/>
  <c r="BB42" i="4"/>
  <c r="BB43" i="4" s="1"/>
  <c r="AV42" i="4"/>
  <c r="AV43" i="4" s="1"/>
  <c r="AP42" i="4"/>
  <c r="AP43" i="4" s="1"/>
  <c r="AJ42" i="4"/>
  <c r="AJ43" i="4" s="1"/>
  <c r="AD42" i="4"/>
  <c r="AD43" i="4" s="1"/>
  <c r="X42" i="4"/>
  <c r="X43" i="4" s="1"/>
  <c r="R42" i="4"/>
  <c r="R43" i="4" s="1"/>
  <c r="L42" i="4"/>
  <c r="L43" i="4" s="1"/>
  <c r="F42" i="4"/>
  <c r="F43" i="4" s="1"/>
  <c r="BA42" i="4"/>
  <c r="BA43" i="4" s="1"/>
  <c r="AZ44" i="4" s="1"/>
  <c r="AU42" i="4"/>
  <c r="AU43" i="4" s="1"/>
  <c r="AT44" i="4" s="1"/>
  <c r="AO42" i="4"/>
  <c r="AO43" i="4" s="1"/>
  <c r="AN44" i="4" s="1"/>
  <c r="AI42" i="4"/>
  <c r="AI43" i="4" s="1"/>
  <c r="AH44" i="4" s="1"/>
  <c r="AC42" i="4"/>
  <c r="AC43" i="4" s="1"/>
  <c r="AB44" i="4" s="1"/>
  <c r="AY42" i="4"/>
  <c r="AY43" i="4" s="1"/>
  <c r="AS42" i="4"/>
  <c r="AS43" i="4" s="1"/>
  <c r="AM42" i="4"/>
  <c r="AM43" i="4" s="1"/>
  <c r="AG42" i="4"/>
  <c r="AG43" i="4" s="1"/>
  <c r="AA42" i="4"/>
  <c r="AA43" i="4" s="1"/>
  <c r="U42" i="4"/>
  <c r="U43" i="4" s="1"/>
  <c r="O42" i="4"/>
  <c r="O43" i="4" s="1"/>
  <c r="I42" i="4"/>
  <c r="I43" i="4" s="1"/>
  <c r="AX42" i="4"/>
  <c r="AX43" i="4" s="1"/>
  <c r="AW44" i="4" s="1"/>
  <c r="AR42" i="4"/>
  <c r="AR43" i="4" s="1"/>
  <c r="AQ44" i="4" s="1"/>
  <c r="AL42" i="4"/>
  <c r="AL43" i="4" s="1"/>
  <c r="AK44" i="4" s="1"/>
  <c r="AF42" i="4"/>
  <c r="AF43" i="4" s="1"/>
  <c r="AE44" i="4" s="1"/>
  <c r="Z42" i="4"/>
  <c r="Z43" i="4" s="1"/>
  <c r="Y44" i="4" s="1"/>
  <c r="T42" i="4"/>
  <c r="T43" i="4" s="1"/>
  <c r="S44" i="4" s="1"/>
  <c r="N42" i="4"/>
  <c r="N43" i="4" s="1"/>
  <c r="M44" i="4" s="1"/>
  <c r="H42" i="4"/>
  <c r="H43" i="4" s="1"/>
  <c r="G44" i="4" s="1"/>
  <c r="Q42" i="4"/>
  <c r="Q43" i="4" s="1"/>
  <c r="P44" i="4" s="1"/>
  <c r="K42" i="4"/>
  <c r="K43" i="4" s="1"/>
  <c r="J44" i="4" s="1"/>
  <c r="E42" i="4"/>
  <c r="E43" i="4" s="1"/>
  <c r="D44" i="4" s="1"/>
  <c r="W42" i="4"/>
  <c r="W43" i="4" s="1"/>
  <c r="V44" i="4" s="1"/>
  <c r="BS6" i="14" l="1"/>
  <c r="BS7" i="14"/>
  <c r="BT7" i="14" s="1"/>
  <c r="BU7" i="14" s="1"/>
  <c r="BS8" i="14"/>
  <c r="BT8" i="14" s="1"/>
  <c r="BU8" i="14" s="1"/>
  <c r="BS9" i="14"/>
  <c r="BT9" i="14" s="1"/>
  <c r="BU9" i="14" s="1"/>
  <c r="BS10" i="14"/>
  <c r="BT10" i="14" s="1"/>
  <c r="BU10" i="14" s="1"/>
  <c r="BS11" i="14"/>
  <c r="BT11" i="14" s="1"/>
  <c r="BU11" i="14" s="1"/>
  <c r="BS12" i="14"/>
  <c r="BT12" i="14" s="1"/>
  <c r="BU12" i="14" s="1"/>
  <c r="BS13" i="14"/>
  <c r="BT13" i="14" s="1"/>
  <c r="BU13" i="14" s="1"/>
  <c r="BS14" i="14"/>
  <c r="BT14" i="14" s="1"/>
  <c r="BU14" i="14" s="1"/>
  <c r="BS15" i="14"/>
  <c r="BT15" i="14" s="1"/>
  <c r="BU15" i="14" s="1"/>
  <c r="BS16" i="14"/>
  <c r="BT16" i="14" s="1"/>
  <c r="BU16" i="14" s="1"/>
  <c r="BS17" i="14"/>
  <c r="BT17" i="14" s="1"/>
  <c r="BU17" i="14" s="1"/>
  <c r="BS18" i="14"/>
  <c r="BT18" i="14" s="1"/>
  <c r="BU18" i="14" s="1"/>
  <c r="BS19" i="14"/>
  <c r="BT19" i="14" s="1"/>
  <c r="BU19" i="14" s="1"/>
  <c r="BS20" i="14"/>
  <c r="BT20" i="14" s="1"/>
  <c r="BU20" i="14" s="1"/>
  <c r="BS21" i="14"/>
  <c r="BT21" i="14" s="1"/>
  <c r="BU21" i="14" s="1"/>
  <c r="BS22" i="14"/>
  <c r="BT22" i="14" s="1"/>
  <c r="BU22" i="14" s="1"/>
  <c r="BS23" i="14"/>
  <c r="BT23" i="14" s="1"/>
  <c r="BU23" i="14" s="1"/>
  <c r="BS24" i="14"/>
  <c r="BT24" i="14" s="1"/>
  <c r="BU24" i="14" s="1"/>
  <c r="BS25" i="14"/>
  <c r="BT25" i="14" s="1"/>
  <c r="BU25" i="14" s="1"/>
  <c r="BS26" i="14"/>
  <c r="BT26" i="14" s="1"/>
  <c r="BU26" i="14" s="1"/>
  <c r="BS27" i="14"/>
  <c r="BT27" i="14" s="1"/>
  <c r="BU27" i="14" s="1"/>
  <c r="BS28" i="14"/>
  <c r="BT28" i="14" s="1"/>
  <c r="BU28" i="14" s="1"/>
  <c r="BS29" i="14"/>
  <c r="BT29" i="14" s="1"/>
  <c r="BU29" i="14" s="1"/>
  <c r="BS30" i="14"/>
  <c r="BT30" i="14" s="1"/>
  <c r="BU30" i="14" s="1"/>
  <c r="BS31" i="14"/>
  <c r="BT31" i="14" s="1"/>
  <c r="BU31" i="14" s="1"/>
  <c r="BS32" i="14"/>
  <c r="BT32" i="14" s="1"/>
  <c r="BU32" i="14" s="1"/>
  <c r="BS33" i="14"/>
  <c r="BT33" i="14" s="1"/>
  <c r="BU33" i="14" s="1"/>
  <c r="BS34" i="14"/>
  <c r="BT34" i="14" s="1"/>
  <c r="BU34" i="14" s="1"/>
  <c r="BS35" i="14"/>
  <c r="BT35" i="14" s="1"/>
  <c r="BU35" i="14" s="1"/>
  <c r="BS36" i="14"/>
  <c r="BT36" i="14" s="1"/>
  <c r="BU36" i="14" s="1"/>
  <c r="BS37" i="14"/>
  <c r="BT37" i="14" s="1"/>
  <c r="BU37" i="14" s="1"/>
  <c r="BS38" i="14"/>
  <c r="BT38" i="14" s="1"/>
  <c r="BU38" i="14" s="1"/>
  <c r="BS39" i="14"/>
  <c r="BT39" i="14" s="1"/>
  <c r="BU39" i="14" s="1"/>
  <c r="BS40" i="14"/>
  <c r="BT40" i="14" s="1"/>
  <c r="BU40" i="14" s="1"/>
  <c r="BS41" i="14"/>
  <c r="BT41" i="14" s="1"/>
  <c r="BU41" i="14" s="1"/>
  <c r="BS42" i="14"/>
  <c r="BT42" i="14" s="1"/>
  <c r="BU42" i="14" s="1"/>
  <c r="BS43" i="14"/>
  <c r="BT43" i="14" s="1"/>
  <c r="BU43" i="14" s="1"/>
  <c r="AO6" i="14"/>
  <c r="AO7" i="14"/>
  <c r="AP7" i="14" s="1"/>
  <c r="AQ7" i="14" s="1"/>
  <c r="AO8" i="14"/>
  <c r="AP8" i="14" s="1"/>
  <c r="AQ8" i="14" s="1"/>
  <c r="AO9" i="14"/>
  <c r="AP9" i="14" s="1"/>
  <c r="AQ9" i="14" s="1"/>
  <c r="AO10" i="14"/>
  <c r="AP10" i="14" s="1"/>
  <c r="AQ10" i="14" s="1"/>
  <c r="AO11" i="14"/>
  <c r="AP11" i="14" s="1"/>
  <c r="AQ11" i="14" s="1"/>
  <c r="AO12" i="14"/>
  <c r="AP12" i="14" s="1"/>
  <c r="AQ12" i="14" s="1"/>
  <c r="AO13" i="14"/>
  <c r="AP13" i="14" s="1"/>
  <c r="AQ13" i="14" s="1"/>
  <c r="AO14" i="14"/>
  <c r="AP14" i="14" s="1"/>
  <c r="AQ14" i="14" s="1"/>
  <c r="AO15" i="14"/>
  <c r="AP15" i="14" s="1"/>
  <c r="AQ15" i="14" s="1"/>
  <c r="AO16" i="14"/>
  <c r="AP16" i="14" s="1"/>
  <c r="AQ16" i="14" s="1"/>
  <c r="AO17" i="14"/>
  <c r="AP17" i="14" s="1"/>
  <c r="AQ17" i="14" s="1"/>
  <c r="AO18" i="14"/>
  <c r="AP18" i="14" s="1"/>
  <c r="AQ18" i="14" s="1"/>
  <c r="AO19" i="14"/>
  <c r="AP19" i="14" s="1"/>
  <c r="AQ19" i="14" s="1"/>
  <c r="AO20" i="14"/>
  <c r="AP20" i="14" s="1"/>
  <c r="AQ20" i="14" s="1"/>
  <c r="AO21" i="14"/>
  <c r="AP21" i="14" s="1"/>
  <c r="AQ21" i="14" s="1"/>
  <c r="AO22" i="14"/>
  <c r="AP22" i="14" s="1"/>
  <c r="AQ22" i="14" s="1"/>
  <c r="AO23" i="14"/>
  <c r="AP23" i="14" s="1"/>
  <c r="AQ23" i="14" s="1"/>
  <c r="AO24" i="14"/>
  <c r="AP24" i="14" s="1"/>
  <c r="AQ24" i="14" s="1"/>
  <c r="AO25" i="14"/>
  <c r="AP25" i="14" s="1"/>
  <c r="AQ25" i="14" s="1"/>
  <c r="AO26" i="14"/>
  <c r="AP26" i="14" s="1"/>
  <c r="AQ26" i="14" s="1"/>
  <c r="AO27" i="14"/>
  <c r="AP27" i="14" s="1"/>
  <c r="AQ27" i="14" s="1"/>
  <c r="AO28" i="14"/>
  <c r="AP28" i="14" s="1"/>
  <c r="AQ28" i="14" s="1"/>
  <c r="AO29" i="14"/>
  <c r="AP29" i="14" s="1"/>
  <c r="AQ29" i="14" s="1"/>
  <c r="AO30" i="14"/>
  <c r="AP30" i="14" s="1"/>
  <c r="AQ30" i="14" s="1"/>
  <c r="AO31" i="14"/>
  <c r="AP31" i="14" s="1"/>
  <c r="AQ31" i="14" s="1"/>
  <c r="AO32" i="14"/>
  <c r="AP32" i="14" s="1"/>
  <c r="AQ32" i="14" s="1"/>
  <c r="AO33" i="14"/>
  <c r="AP33" i="14" s="1"/>
  <c r="AQ33" i="14" s="1"/>
  <c r="AO34" i="14"/>
  <c r="AP34" i="14" s="1"/>
  <c r="AQ34" i="14" s="1"/>
  <c r="AO35" i="14"/>
  <c r="AP35" i="14" s="1"/>
  <c r="AQ35" i="14" s="1"/>
  <c r="AO36" i="14"/>
  <c r="AP36" i="14" s="1"/>
  <c r="AQ36" i="14" s="1"/>
  <c r="AO37" i="14"/>
  <c r="AP37" i="14" s="1"/>
  <c r="AQ37" i="14" s="1"/>
  <c r="AO38" i="14"/>
  <c r="AP38" i="14" s="1"/>
  <c r="AQ38" i="14" s="1"/>
  <c r="AO39" i="14"/>
  <c r="AP39" i="14" s="1"/>
  <c r="AQ39" i="14" s="1"/>
  <c r="AO40" i="14"/>
  <c r="AP40" i="14" s="1"/>
  <c r="AQ40" i="14" s="1"/>
  <c r="AO41" i="14"/>
  <c r="AP41" i="14" s="1"/>
  <c r="AQ41" i="14" s="1"/>
  <c r="AO42" i="14"/>
  <c r="AP42" i="14" s="1"/>
  <c r="AQ42" i="14" s="1"/>
  <c r="AO43" i="14"/>
  <c r="AP43" i="14" s="1"/>
  <c r="AQ43" i="14" s="1"/>
  <c r="BD6" i="14"/>
  <c r="BD7" i="14"/>
  <c r="BE7" i="14" s="1"/>
  <c r="BF7" i="14" s="1"/>
  <c r="BD8" i="14"/>
  <c r="BE8" i="14" s="1"/>
  <c r="BF8" i="14" s="1"/>
  <c r="BD9" i="14"/>
  <c r="BE9" i="14" s="1"/>
  <c r="BF9" i="14" s="1"/>
  <c r="BD10" i="14"/>
  <c r="BE10" i="14" s="1"/>
  <c r="BF10" i="14" s="1"/>
  <c r="BD11" i="14"/>
  <c r="BE11" i="14" s="1"/>
  <c r="BF11" i="14" s="1"/>
  <c r="BD12" i="14"/>
  <c r="BE12" i="14" s="1"/>
  <c r="BF12" i="14" s="1"/>
  <c r="BD13" i="14"/>
  <c r="BE13" i="14" s="1"/>
  <c r="BF13" i="14" s="1"/>
  <c r="BD14" i="14"/>
  <c r="BE14" i="14" s="1"/>
  <c r="BF14" i="14" s="1"/>
  <c r="BD15" i="14"/>
  <c r="BE15" i="14" s="1"/>
  <c r="BF15" i="14" s="1"/>
  <c r="BD16" i="14"/>
  <c r="BE16" i="14" s="1"/>
  <c r="BF16" i="14" s="1"/>
  <c r="BD17" i="14"/>
  <c r="BE17" i="14" s="1"/>
  <c r="BF17" i="14" s="1"/>
  <c r="BD18" i="14"/>
  <c r="BE18" i="14" s="1"/>
  <c r="BF18" i="14" s="1"/>
  <c r="BD19" i="14"/>
  <c r="BE19" i="14" s="1"/>
  <c r="BF19" i="14" s="1"/>
  <c r="BD20" i="14"/>
  <c r="BE20" i="14" s="1"/>
  <c r="BF20" i="14" s="1"/>
  <c r="BD21" i="14"/>
  <c r="BE21" i="14" s="1"/>
  <c r="BF21" i="14" s="1"/>
  <c r="BD22" i="14"/>
  <c r="BE22" i="14" s="1"/>
  <c r="BF22" i="14" s="1"/>
  <c r="BD23" i="14"/>
  <c r="BE23" i="14" s="1"/>
  <c r="BF23" i="14" s="1"/>
  <c r="BD24" i="14"/>
  <c r="BE24" i="14" s="1"/>
  <c r="BF24" i="14" s="1"/>
  <c r="BD25" i="14"/>
  <c r="BE25" i="14" s="1"/>
  <c r="BF25" i="14" s="1"/>
  <c r="BD26" i="14"/>
  <c r="BE26" i="14" s="1"/>
  <c r="BF26" i="14" s="1"/>
  <c r="BD27" i="14"/>
  <c r="BE27" i="14" s="1"/>
  <c r="BF27" i="14" s="1"/>
  <c r="BD28" i="14"/>
  <c r="BE28" i="14" s="1"/>
  <c r="BF28" i="14" s="1"/>
  <c r="BD29" i="14"/>
  <c r="BE29" i="14" s="1"/>
  <c r="BF29" i="14" s="1"/>
  <c r="BD30" i="14"/>
  <c r="BE30" i="14" s="1"/>
  <c r="BF30" i="14" s="1"/>
  <c r="BD31" i="14"/>
  <c r="BE31" i="14" s="1"/>
  <c r="BF31" i="14" s="1"/>
  <c r="BD32" i="14"/>
  <c r="BE32" i="14" s="1"/>
  <c r="BF32" i="14" s="1"/>
  <c r="BD33" i="14"/>
  <c r="BE33" i="14" s="1"/>
  <c r="BF33" i="14" s="1"/>
  <c r="BD34" i="14"/>
  <c r="BE34" i="14" s="1"/>
  <c r="BF34" i="14" s="1"/>
  <c r="BD35" i="14"/>
  <c r="BE35" i="14" s="1"/>
  <c r="BF35" i="14" s="1"/>
  <c r="BD36" i="14"/>
  <c r="BE36" i="14" s="1"/>
  <c r="BF36" i="14" s="1"/>
  <c r="BD37" i="14"/>
  <c r="BE37" i="14" s="1"/>
  <c r="BF37" i="14" s="1"/>
  <c r="BD38" i="14"/>
  <c r="BE38" i="14" s="1"/>
  <c r="BF38" i="14" s="1"/>
  <c r="BD39" i="14"/>
  <c r="BE39" i="14" s="1"/>
  <c r="BF39" i="14" s="1"/>
  <c r="BD40" i="14"/>
  <c r="BE40" i="14" s="1"/>
  <c r="BF40" i="14" s="1"/>
  <c r="BD41" i="14"/>
  <c r="BE41" i="14" s="1"/>
  <c r="BF41" i="14" s="1"/>
  <c r="BD42" i="14"/>
  <c r="BE42" i="14" s="1"/>
  <c r="BF42" i="14" s="1"/>
  <c r="BD43" i="14"/>
  <c r="BE43" i="14" s="1"/>
  <c r="BF43" i="14" s="1"/>
  <c r="BI6" i="14"/>
  <c r="BI7" i="14"/>
  <c r="BJ7" i="14" s="1"/>
  <c r="BK7" i="14" s="1"/>
  <c r="BI8" i="14"/>
  <c r="BJ8" i="14" s="1"/>
  <c r="BK8" i="14" s="1"/>
  <c r="BI9" i="14"/>
  <c r="BJ9" i="14" s="1"/>
  <c r="BK9" i="14" s="1"/>
  <c r="BI10" i="14"/>
  <c r="BJ10" i="14" s="1"/>
  <c r="BK10" i="14" s="1"/>
  <c r="BI11" i="14"/>
  <c r="BJ11" i="14" s="1"/>
  <c r="BK11" i="14" s="1"/>
  <c r="BI12" i="14"/>
  <c r="BJ12" i="14" s="1"/>
  <c r="BK12" i="14" s="1"/>
  <c r="BI13" i="14"/>
  <c r="BJ13" i="14" s="1"/>
  <c r="BK13" i="14" s="1"/>
  <c r="BI14" i="14"/>
  <c r="BJ14" i="14" s="1"/>
  <c r="BK14" i="14" s="1"/>
  <c r="BI15" i="14"/>
  <c r="BJ15" i="14" s="1"/>
  <c r="BK15" i="14" s="1"/>
  <c r="BI16" i="14"/>
  <c r="BJ16" i="14" s="1"/>
  <c r="BK16" i="14" s="1"/>
  <c r="BI17" i="14"/>
  <c r="BJ17" i="14" s="1"/>
  <c r="BK17" i="14" s="1"/>
  <c r="BI18" i="14"/>
  <c r="BJ18" i="14" s="1"/>
  <c r="BK18" i="14" s="1"/>
  <c r="BI19" i="14"/>
  <c r="BJ19" i="14" s="1"/>
  <c r="BK19" i="14" s="1"/>
  <c r="BI20" i="14"/>
  <c r="BJ20" i="14" s="1"/>
  <c r="BK20" i="14" s="1"/>
  <c r="BI21" i="14"/>
  <c r="BJ21" i="14" s="1"/>
  <c r="BK21" i="14" s="1"/>
  <c r="BI22" i="14"/>
  <c r="BJ22" i="14" s="1"/>
  <c r="BK22" i="14" s="1"/>
  <c r="BI23" i="14"/>
  <c r="BJ23" i="14" s="1"/>
  <c r="BK23" i="14" s="1"/>
  <c r="BI24" i="14"/>
  <c r="BJ24" i="14" s="1"/>
  <c r="BK24" i="14" s="1"/>
  <c r="BI25" i="14"/>
  <c r="BJ25" i="14" s="1"/>
  <c r="BK25" i="14" s="1"/>
  <c r="BI26" i="14"/>
  <c r="BJ26" i="14" s="1"/>
  <c r="BK26" i="14" s="1"/>
  <c r="BI27" i="14"/>
  <c r="BJ27" i="14" s="1"/>
  <c r="BK27" i="14" s="1"/>
  <c r="BI28" i="14"/>
  <c r="BJ28" i="14" s="1"/>
  <c r="BK28" i="14" s="1"/>
  <c r="BI29" i="14"/>
  <c r="BJ29" i="14" s="1"/>
  <c r="BK29" i="14" s="1"/>
  <c r="BI30" i="14"/>
  <c r="BJ30" i="14" s="1"/>
  <c r="BK30" i="14" s="1"/>
  <c r="BI31" i="14"/>
  <c r="BJ31" i="14" s="1"/>
  <c r="BK31" i="14" s="1"/>
  <c r="BI32" i="14"/>
  <c r="BJ32" i="14" s="1"/>
  <c r="BK32" i="14" s="1"/>
  <c r="BI33" i="14"/>
  <c r="BJ33" i="14" s="1"/>
  <c r="BK33" i="14" s="1"/>
  <c r="BI34" i="14"/>
  <c r="BJ34" i="14" s="1"/>
  <c r="BK34" i="14" s="1"/>
  <c r="BI35" i="14"/>
  <c r="BJ35" i="14" s="1"/>
  <c r="BK35" i="14" s="1"/>
  <c r="BI36" i="14"/>
  <c r="BJ36" i="14" s="1"/>
  <c r="BK36" i="14" s="1"/>
  <c r="BI37" i="14"/>
  <c r="BJ37" i="14" s="1"/>
  <c r="BK37" i="14" s="1"/>
  <c r="BI38" i="14"/>
  <c r="BJ38" i="14" s="1"/>
  <c r="BK38" i="14" s="1"/>
  <c r="BI39" i="14"/>
  <c r="BJ39" i="14" s="1"/>
  <c r="BK39" i="14" s="1"/>
  <c r="BI40" i="14"/>
  <c r="BJ40" i="14" s="1"/>
  <c r="BK40" i="14" s="1"/>
  <c r="BI41" i="14"/>
  <c r="BJ41" i="14" s="1"/>
  <c r="BK41" i="14" s="1"/>
  <c r="BI42" i="14"/>
  <c r="BJ42" i="14" s="1"/>
  <c r="BK42" i="14" s="1"/>
  <c r="BI43" i="14"/>
  <c r="BJ43" i="14" s="1"/>
  <c r="BK43" i="14" s="1"/>
  <c r="AT6" i="14"/>
  <c r="AT7" i="14"/>
  <c r="AU7" i="14" s="1"/>
  <c r="AV7" i="14" s="1"/>
  <c r="AT8" i="14"/>
  <c r="AU8" i="14" s="1"/>
  <c r="AV8" i="14" s="1"/>
  <c r="AT9" i="14"/>
  <c r="AU9" i="14" s="1"/>
  <c r="AV9" i="14" s="1"/>
  <c r="AT10" i="14"/>
  <c r="AU10" i="14" s="1"/>
  <c r="AV10" i="14" s="1"/>
  <c r="AT11" i="14"/>
  <c r="AU11" i="14" s="1"/>
  <c r="AV11" i="14" s="1"/>
  <c r="AT12" i="14"/>
  <c r="AU12" i="14" s="1"/>
  <c r="AV12" i="14" s="1"/>
  <c r="AT13" i="14"/>
  <c r="AU13" i="14" s="1"/>
  <c r="AV13" i="14" s="1"/>
  <c r="AT14" i="14"/>
  <c r="AU14" i="14" s="1"/>
  <c r="AV14" i="14" s="1"/>
  <c r="AT15" i="14"/>
  <c r="AU15" i="14" s="1"/>
  <c r="AV15" i="14" s="1"/>
  <c r="AT16" i="14"/>
  <c r="AU16" i="14" s="1"/>
  <c r="AV16" i="14" s="1"/>
  <c r="AT17" i="14"/>
  <c r="AU17" i="14" s="1"/>
  <c r="AV17" i="14" s="1"/>
  <c r="AT18" i="14"/>
  <c r="AU18" i="14" s="1"/>
  <c r="AV18" i="14" s="1"/>
  <c r="AT19" i="14"/>
  <c r="AU19" i="14" s="1"/>
  <c r="AV19" i="14" s="1"/>
  <c r="AT20" i="14"/>
  <c r="AU20" i="14" s="1"/>
  <c r="AV20" i="14" s="1"/>
  <c r="AT21" i="14"/>
  <c r="AU21" i="14" s="1"/>
  <c r="AV21" i="14" s="1"/>
  <c r="AT22" i="14"/>
  <c r="AU22" i="14" s="1"/>
  <c r="AV22" i="14" s="1"/>
  <c r="AT23" i="14"/>
  <c r="AU23" i="14" s="1"/>
  <c r="AV23" i="14" s="1"/>
  <c r="AT24" i="14"/>
  <c r="AU24" i="14" s="1"/>
  <c r="AV24" i="14" s="1"/>
  <c r="AT25" i="14"/>
  <c r="AU25" i="14" s="1"/>
  <c r="AV25" i="14" s="1"/>
  <c r="AT26" i="14"/>
  <c r="AU26" i="14" s="1"/>
  <c r="AV26" i="14" s="1"/>
  <c r="AT27" i="14"/>
  <c r="AU27" i="14" s="1"/>
  <c r="AV27" i="14" s="1"/>
  <c r="AT28" i="14"/>
  <c r="AU28" i="14" s="1"/>
  <c r="AV28" i="14" s="1"/>
  <c r="AT29" i="14"/>
  <c r="AU29" i="14" s="1"/>
  <c r="AV29" i="14" s="1"/>
  <c r="AT30" i="14"/>
  <c r="AU30" i="14" s="1"/>
  <c r="AV30" i="14" s="1"/>
  <c r="AT31" i="14"/>
  <c r="AU31" i="14" s="1"/>
  <c r="AV31" i="14" s="1"/>
  <c r="AT32" i="14"/>
  <c r="AU32" i="14" s="1"/>
  <c r="AV32" i="14" s="1"/>
  <c r="AT33" i="14"/>
  <c r="AU33" i="14" s="1"/>
  <c r="AV33" i="14" s="1"/>
  <c r="AT34" i="14"/>
  <c r="AU34" i="14" s="1"/>
  <c r="AV34" i="14" s="1"/>
  <c r="AT35" i="14"/>
  <c r="AU35" i="14" s="1"/>
  <c r="AV35" i="14" s="1"/>
  <c r="AT36" i="14"/>
  <c r="AU36" i="14" s="1"/>
  <c r="AV36" i="14" s="1"/>
  <c r="AT37" i="14"/>
  <c r="AU37" i="14" s="1"/>
  <c r="AV37" i="14" s="1"/>
  <c r="AT38" i="14"/>
  <c r="AU38" i="14" s="1"/>
  <c r="AV38" i="14" s="1"/>
  <c r="AT39" i="14"/>
  <c r="AU39" i="14" s="1"/>
  <c r="AV39" i="14" s="1"/>
  <c r="AT40" i="14"/>
  <c r="AU40" i="14" s="1"/>
  <c r="AV40" i="14" s="1"/>
  <c r="AT41" i="14"/>
  <c r="AU41" i="14" s="1"/>
  <c r="AV41" i="14" s="1"/>
  <c r="AT42" i="14"/>
  <c r="AU42" i="14" s="1"/>
  <c r="AV42" i="14" s="1"/>
  <c r="AT43" i="14"/>
  <c r="AU43" i="14" s="1"/>
  <c r="AV43" i="14" s="1"/>
  <c r="AY6" i="14"/>
  <c r="AY7" i="14"/>
  <c r="AZ7" i="14" s="1"/>
  <c r="BA7" i="14" s="1"/>
  <c r="AY8" i="14"/>
  <c r="AZ8" i="14" s="1"/>
  <c r="BA8" i="14" s="1"/>
  <c r="AY9" i="14"/>
  <c r="AZ9" i="14" s="1"/>
  <c r="BA9" i="14" s="1"/>
  <c r="AY10" i="14"/>
  <c r="AZ10" i="14" s="1"/>
  <c r="BA10" i="14" s="1"/>
  <c r="AY11" i="14"/>
  <c r="AZ11" i="14" s="1"/>
  <c r="BA11" i="14" s="1"/>
  <c r="AY12" i="14"/>
  <c r="AZ12" i="14" s="1"/>
  <c r="BA12" i="14" s="1"/>
  <c r="AY13" i="14"/>
  <c r="AZ13" i="14" s="1"/>
  <c r="BA13" i="14" s="1"/>
  <c r="AY14" i="14"/>
  <c r="AZ14" i="14" s="1"/>
  <c r="BA14" i="14" s="1"/>
  <c r="AY15" i="14"/>
  <c r="AZ15" i="14" s="1"/>
  <c r="BA15" i="14" s="1"/>
  <c r="AY16" i="14"/>
  <c r="AZ16" i="14" s="1"/>
  <c r="BA16" i="14" s="1"/>
  <c r="AY17" i="14"/>
  <c r="AZ17" i="14" s="1"/>
  <c r="BA17" i="14" s="1"/>
  <c r="AY18" i="14"/>
  <c r="AZ18" i="14" s="1"/>
  <c r="BA18" i="14" s="1"/>
  <c r="AY19" i="14"/>
  <c r="AZ19" i="14" s="1"/>
  <c r="BA19" i="14" s="1"/>
  <c r="AY20" i="14"/>
  <c r="AZ20" i="14" s="1"/>
  <c r="BA20" i="14" s="1"/>
  <c r="AY21" i="14"/>
  <c r="AZ21" i="14" s="1"/>
  <c r="BA21" i="14" s="1"/>
  <c r="AY22" i="14"/>
  <c r="AZ22" i="14" s="1"/>
  <c r="BA22" i="14" s="1"/>
  <c r="AY23" i="14"/>
  <c r="AZ23" i="14" s="1"/>
  <c r="BA23" i="14" s="1"/>
  <c r="AY24" i="14"/>
  <c r="AZ24" i="14" s="1"/>
  <c r="BA24" i="14" s="1"/>
  <c r="AY25" i="14"/>
  <c r="AZ25" i="14" s="1"/>
  <c r="BA25" i="14" s="1"/>
  <c r="AY26" i="14"/>
  <c r="AZ26" i="14" s="1"/>
  <c r="BA26" i="14" s="1"/>
  <c r="AY27" i="14"/>
  <c r="AZ27" i="14" s="1"/>
  <c r="BA27" i="14" s="1"/>
  <c r="AY28" i="14"/>
  <c r="AZ28" i="14" s="1"/>
  <c r="BA28" i="14" s="1"/>
  <c r="AY29" i="14"/>
  <c r="AZ29" i="14" s="1"/>
  <c r="BA29" i="14" s="1"/>
  <c r="AY30" i="14"/>
  <c r="AZ30" i="14" s="1"/>
  <c r="BA30" i="14" s="1"/>
  <c r="AY31" i="14"/>
  <c r="AZ31" i="14" s="1"/>
  <c r="BA31" i="14" s="1"/>
  <c r="AY32" i="14"/>
  <c r="AZ32" i="14" s="1"/>
  <c r="BA32" i="14" s="1"/>
  <c r="AY33" i="14"/>
  <c r="AZ33" i="14" s="1"/>
  <c r="BA33" i="14" s="1"/>
  <c r="AY34" i="14"/>
  <c r="AZ34" i="14" s="1"/>
  <c r="BA34" i="14" s="1"/>
  <c r="AY35" i="14"/>
  <c r="AZ35" i="14" s="1"/>
  <c r="BA35" i="14" s="1"/>
  <c r="AY36" i="14"/>
  <c r="AZ36" i="14" s="1"/>
  <c r="BA36" i="14" s="1"/>
  <c r="AY37" i="14"/>
  <c r="AZ37" i="14" s="1"/>
  <c r="BA37" i="14" s="1"/>
  <c r="AY38" i="14"/>
  <c r="AZ38" i="14" s="1"/>
  <c r="BA38" i="14" s="1"/>
  <c r="AY39" i="14"/>
  <c r="AZ39" i="14" s="1"/>
  <c r="BA39" i="14" s="1"/>
  <c r="AY40" i="14"/>
  <c r="AZ40" i="14" s="1"/>
  <c r="BA40" i="14" s="1"/>
  <c r="AY41" i="14"/>
  <c r="AZ41" i="14" s="1"/>
  <c r="BA41" i="14" s="1"/>
  <c r="AY42" i="14"/>
  <c r="AZ42" i="14" s="1"/>
  <c r="BA42" i="14" s="1"/>
  <c r="AY43" i="14"/>
  <c r="AZ43" i="14" s="1"/>
  <c r="BA43" i="14" s="1"/>
  <c r="CH6" i="14"/>
  <c r="CH7" i="14"/>
  <c r="CI7" i="14" s="1"/>
  <c r="CJ7" i="14" s="1"/>
  <c r="CH8" i="14"/>
  <c r="CI8" i="14" s="1"/>
  <c r="CJ8" i="14" s="1"/>
  <c r="CH9" i="14"/>
  <c r="CI9" i="14" s="1"/>
  <c r="CJ9" i="14" s="1"/>
  <c r="CH10" i="14"/>
  <c r="CI10" i="14" s="1"/>
  <c r="CJ10" i="14" s="1"/>
  <c r="CH11" i="14"/>
  <c r="CI11" i="14" s="1"/>
  <c r="CJ11" i="14" s="1"/>
  <c r="CH12" i="14"/>
  <c r="CI12" i="14" s="1"/>
  <c r="CJ12" i="14" s="1"/>
  <c r="CH13" i="14"/>
  <c r="CI13" i="14" s="1"/>
  <c r="CJ13" i="14" s="1"/>
  <c r="CH14" i="14"/>
  <c r="CI14" i="14" s="1"/>
  <c r="CJ14" i="14" s="1"/>
  <c r="CH15" i="14"/>
  <c r="CI15" i="14" s="1"/>
  <c r="CJ15" i="14" s="1"/>
  <c r="CH16" i="14"/>
  <c r="CI16" i="14" s="1"/>
  <c r="CJ16" i="14" s="1"/>
  <c r="CH17" i="14"/>
  <c r="CI17" i="14" s="1"/>
  <c r="CJ17" i="14" s="1"/>
  <c r="CH18" i="14"/>
  <c r="CI18" i="14" s="1"/>
  <c r="CJ18" i="14" s="1"/>
  <c r="CH19" i="14"/>
  <c r="CI19" i="14" s="1"/>
  <c r="CJ19" i="14" s="1"/>
  <c r="CH20" i="14"/>
  <c r="CI20" i="14" s="1"/>
  <c r="CJ20" i="14" s="1"/>
  <c r="CH21" i="14"/>
  <c r="CI21" i="14" s="1"/>
  <c r="CJ21" i="14" s="1"/>
  <c r="CH22" i="14"/>
  <c r="CI22" i="14" s="1"/>
  <c r="CJ22" i="14" s="1"/>
  <c r="CH23" i="14"/>
  <c r="CI23" i="14" s="1"/>
  <c r="CJ23" i="14" s="1"/>
  <c r="CH24" i="14"/>
  <c r="CI24" i="14" s="1"/>
  <c r="CJ24" i="14" s="1"/>
  <c r="CH25" i="14"/>
  <c r="CI25" i="14" s="1"/>
  <c r="CJ25" i="14" s="1"/>
  <c r="CH26" i="14"/>
  <c r="CI26" i="14" s="1"/>
  <c r="CJ26" i="14" s="1"/>
  <c r="CH27" i="14"/>
  <c r="CI27" i="14" s="1"/>
  <c r="CJ27" i="14" s="1"/>
  <c r="CH28" i="14"/>
  <c r="CI28" i="14" s="1"/>
  <c r="CJ28" i="14" s="1"/>
  <c r="CH29" i="14"/>
  <c r="CI29" i="14" s="1"/>
  <c r="CJ29" i="14" s="1"/>
  <c r="CH30" i="14"/>
  <c r="CI30" i="14" s="1"/>
  <c r="CJ30" i="14" s="1"/>
  <c r="CH31" i="14"/>
  <c r="CI31" i="14" s="1"/>
  <c r="CJ31" i="14" s="1"/>
  <c r="CH32" i="14"/>
  <c r="CI32" i="14" s="1"/>
  <c r="CJ32" i="14" s="1"/>
  <c r="CH33" i="14"/>
  <c r="CI33" i="14" s="1"/>
  <c r="CJ33" i="14" s="1"/>
  <c r="CH34" i="14"/>
  <c r="CI34" i="14" s="1"/>
  <c r="CJ34" i="14" s="1"/>
  <c r="CH35" i="14"/>
  <c r="CI35" i="14" s="1"/>
  <c r="CJ35" i="14" s="1"/>
  <c r="CH36" i="14"/>
  <c r="CI36" i="14" s="1"/>
  <c r="CJ36" i="14" s="1"/>
  <c r="CH37" i="14"/>
  <c r="CI37" i="14" s="1"/>
  <c r="CJ37" i="14" s="1"/>
  <c r="CH38" i="14"/>
  <c r="CI38" i="14" s="1"/>
  <c r="CJ38" i="14" s="1"/>
  <c r="CH39" i="14"/>
  <c r="CI39" i="14" s="1"/>
  <c r="CJ39" i="14" s="1"/>
  <c r="CH40" i="14"/>
  <c r="CI40" i="14" s="1"/>
  <c r="CJ40" i="14" s="1"/>
  <c r="CH41" i="14"/>
  <c r="CI41" i="14" s="1"/>
  <c r="CJ41" i="14" s="1"/>
  <c r="CH42" i="14"/>
  <c r="CI42" i="14" s="1"/>
  <c r="CJ42" i="14" s="1"/>
  <c r="CH43" i="14"/>
  <c r="CI43" i="14" s="1"/>
  <c r="CJ43" i="14" s="1"/>
  <c r="DB6" i="14"/>
  <c r="DB7" i="14"/>
  <c r="DC7" i="14" s="1"/>
  <c r="DD7" i="14" s="1"/>
  <c r="DB8" i="14"/>
  <c r="DC8" i="14" s="1"/>
  <c r="DD8" i="14" s="1"/>
  <c r="DB9" i="14"/>
  <c r="DC9" i="14" s="1"/>
  <c r="DD9" i="14" s="1"/>
  <c r="DB10" i="14"/>
  <c r="DC10" i="14" s="1"/>
  <c r="DD10" i="14" s="1"/>
  <c r="DB11" i="14"/>
  <c r="DC11" i="14" s="1"/>
  <c r="DD11" i="14" s="1"/>
  <c r="DB12" i="14"/>
  <c r="DC12" i="14" s="1"/>
  <c r="DD12" i="14" s="1"/>
  <c r="DB13" i="14"/>
  <c r="DC13" i="14" s="1"/>
  <c r="DD13" i="14" s="1"/>
  <c r="DB14" i="14"/>
  <c r="DC14" i="14" s="1"/>
  <c r="DD14" i="14" s="1"/>
  <c r="DB15" i="14"/>
  <c r="DC15" i="14" s="1"/>
  <c r="DD15" i="14" s="1"/>
  <c r="DB16" i="14"/>
  <c r="DC16" i="14" s="1"/>
  <c r="DD16" i="14" s="1"/>
  <c r="DB17" i="14"/>
  <c r="DC17" i="14" s="1"/>
  <c r="DD17" i="14" s="1"/>
  <c r="DB18" i="14"/>
  <c r="DC18" i="14" s="1"/>
  <c r="DD18" i="14" s="1"/>
  <c r="DB19" i="14"/>
  <c r="DC19" i="14" s="1"/>
  <c r="DD19" i="14" s="1"/>
  <c r="DB20" i="14"/>
  <c r="DC20" i="14" s="1"/>
  <c r="DD20" i="14" s="1"/>
  <c r="DB21" i="14"/>
  <c r="DC21" i="14" s="1"/>
  <c r="DD21" i="14" s="1"/>
  <c r="DB22" i="14"/>
  <c r="DC22" i="14" s="1"/>
  <c r="DD22" i="14" s="1"/>
  <c r="DB23" i="14"/>
  <c r="DC23" i="14" s="1"/>
  <c r="DD23" i="14" s="1"/>
  <c r="DB24" i="14"/>
  <c r="DC24" i="14" s="1"/>
  <c r="DD24" i="14" s="1"/>
  <c r="DB25" i="14"/>
  <c r="DC25" i="14" s="1"/>
  <c r="DD25" i="14" s="1"/>
  <c r="DB26" i="14"/>
  <c r="DC26" i="14" s="1"/>
  <c r="DD26" i="14" s="1"/>
  <c r="DB27" i="14"/>
  <c r="DC27" i="14" s="1"/>
  <c r="DD27" i="14" s="1"/>
  <c r="DB28" i="14"/>
  <c r="DC28" i="14" s="1"/>
  <c r="DD28" i="14" s="1"/>
  <c r="DB29" i="14"/>
  <c r="DC29" i="14" s="1"/>
  <c r="DD29" i="14" s="1"/>
  <c r="DB30" i="14"/>
  <c r="DC30" i="14" s="1"/>
  <c r="DD30" i="14" s="1"/>
  <c r="DB31" i="14"/>
  <c r="DC31" i="14" s="1"/>
  <c r="DD31" i="14" s="1"/>
  <c r="DB32" i="14"/>
  <c r="DC32" i="14" s="1"/>
  <c r="DD32" i="14" s="1"/>
  <c r="DB33" i="14"/>
  <c r="DC33" i="14" s="1"/>
  <c r="DD33" i="14" s="1"/>
  <c r="DB34" i="14"/>
  <c r="DC34" i="14" s="1"/>
  <c r="DD34" i="14" s="1"/>
  <c r="DB35" i="14"/>
  <c r="DC35" i="14" s="1"/>
  <c r="DD35" i="14" s="1"/>
  <c r="DB36" i="14"/>
  <c r="DC36" i="14" s="1"/>
  <c r="DD36" i="14" s="1"/>
  <c r="DB37" i="14"/>
  <c r="DC37" i="14" s="1"/>
  <c r="DD37" i="14" s="1"/>
  <c r="DB38" i="14"/>
  <c r="DC38" i="14" s="1"/>
  <c r="DD38" i="14" s="1"/>
  <c r="DB39" i="14"/>
  <c r="DC39" i="14" s="1"/>
  <c r="DD39" i="14" s="1"/>
  <c r="DB40" i="14"/>
  <c r="DC40" i="14" s="1"/>
  <c r="DD40" i="14" s="1"/>
  <c r="DB41" i="14"/>
  <c r="DC41" i="14" s="1"/>
  <c r="DD41" i="14" s="1"/>
  <c r="DB42" i="14"/>
  <c r="DC42" i="14" s="1"/>
  <c r="DD42" i="14" s="1"/>
  <c r="DB43" i="14"/>
  <c r="DC43" i="14" s="1"/>
  <c r="DD43" i="14" s="1"/>
  <c r="DV6" i="14"/>
  <c r="DW6" i="14" s="1"/>
  <c r="DX6" i="14" s="1"/>
  <c r="DV5" i="14"/>
  <c r="DW5" i="14" s="1"/>
  <c r="DX5" i="14" s="1"/>
  <c r="DV4" i="14"/>
  <c r="DV7" i="14"/>
  <c r="DW7" i="14" s="1"/>
  <c r="DX7" i="14" s="1"/>
  <c r="DV8" i="14"/>
  <c r="DW8" i="14" s="1"/>
  <c r="DX8" i="14" s="1"/>
  <c r="DV9" i="14"/>
  <c r="DW9" i="14" s="1"/>
  <c r="DX9" i="14" s="1"/>
  <c r="DV10" i="14"/>
  <c r="DW10" i="14" s="1"/>
  <c r="DX10" i="14" s="1"/>
  <c r="DV11" i="14"/>
  <c r="DW11" i="14" s="1"/>
  <c r="DX11" i="14" s="1"/>
  <c r="DV12" i="14"/>
  <c r="DW12" i="14" s="1"/>
  <c r="DX12" i="14" s="1"/>
  <c r="DV13" i="14"/>
  <c r="DW13" i="14" s="1"/>
  <c r="DX13" i="14" s="1"/>
  <c r="DV14" i="14"/>
  <c r="DW14" i="14" s="1"/>
  <c r="DX14" i="14" s="1"/>
  <c r="DV15" i="14"/>
  <c r="DW15" i="14" s="1"/>
  <c r="DX15" i="14" s="1"/>
  <c r="DV16" i="14"/>
  <c r="DW16" i="14" s="1"/>
  <c r="DX16" i="14" s="1"/>
  <c r="DV17" i="14"/>
  <c r="DW17" i="14" s="1"/>
  <c r="DX17" i="14" s="1"/>
  <c r="DV18" i="14"/>
  <c r="DW18" i="14" s="1"/>
  <c r="DX18" i="14" s="1"/>
  <c r="DV19" i="14"/>
  <c r="DW19" i="14" s="1"/>
  <c r="DX19" i="14" s="1"/>
  <c r="DV20" i="14"/>
  <c r="DW20" i="14" s="1"/>
  <c r="DX20" i="14" s="1"/>
  <c r="DV21" i="14"/>
  <c r="DW21" i="14" s="1"/>
  <c r="DX21" i="14" s="1"/>
  <c r="DV22" i="14"/>
  <c r="DW22" i="14" s="1"/>
  <c r="DX22" i="14" s="1"/>
  <c r="DV23" i="14"/>
  <c r="DW23" i="14" s="1"/>
  <c r="DX23" i="14" s="1"/>
  <c r="DV24" i="14"/>
  <c r="DW24" i="14" s="1"/>
  <c r="DX24" i="14" s="1"/>
  <c r="DV25" i="14"/>
  <c r="DW25" i="14" s="1"/>
  <c r="DX25" i="14" s="1"/>
  <c r="DV26" i="14"/>
  <c r="DW26" i="14" s="1"/>
  <c r="DX26" i="14" s="1"/>
  <c r="DV27" i="14"/>
  <c r="DW27" i="14" s="1"/>
  <c r="DX27" i="14" s="1"/>
  <c r="DV28" i="14"/>
  <c r="DW28" i="14" s="1"/>
  <c r="DX28" i="14" s="1"/>
  <c r="DV29" i="14"/>
  <c r="DW29" i="14" s="1"/>
  <c r="DX29" i="14" s="1"/>
  <c r="DV30" i="14"/>
  <c r="DW30" i="14" s="1"/>
  <c r="DX30" i="14" s="1"/>
  <c r="DV31" i="14"/>
  <c r="DW31" i="14" s="1"/>
  <c r="DX31" i="14" s="1"/>
  <c r="DV32" i="14"/>
  <c r="DW32" i="14" s="1"/>
  <c r="DX32" i="14" s="1"/>
  <c r="DV33" i="14"/>
  <c r="DW33" i="14" s="1"/>
  <c r="DX33" i="14" s="1"/>
  <c r="DV34" i="14"/>
  <c r="DW34" i="14" s="1"/>
  <c r="DX34" i="14" s="1"/>
  <c r="DV35" i="14"/>
  <c r="DW35" i="14" s="1"/>
  <c r="DX35" i="14" s="1"/>
  <c r="DV36" i="14"/>
  <c r="DW36" i="14" s="1"/>
  <c r="DX36" i="14" s="1"/>
  <c r="DV37" i="14"/>
  <c r="DW37" i="14" s="1"/>
  <c r="DX37" i="14" s="1"/>
  <c r="DV38" i="14"/>
  <c r="DW38" i="14" s="1"/>
  <c r="DX38" i="14" s="1"/>
  <c r="DV39" i="14"/>
  <c r="DW39" i="14" s="1"/>
  <c r="DX39" i="14" s="1"/>
  <c r="DV40" i="14"/>
  <c r="DW40" i="14" s="1"/>
  <c r="DX40" i="14" s="1"/>
  <c r="DV41" i="14"/>
  <c r="DW41" i="14" s="1"/>
  <c r="DX41" i="14" s="1"/>
  <c r="DV42" i="14"/>
  <c r="DW42" i="14" s="1"/>
  <c r="DX42" i="14" s="1"/>
  <c r="DV43" i="14"/>
  <c r="DW43" i="14" s="1"/>
  <c r="DX43" i="14" s="1"/>
  <c r="BD44" i="14"/>
  <c r="BE44" i="14" s="1"/>
  <c r="BF44" i="14" s="1"/>
  <c r="EU6" i="14"/>
  <c r="EU7" i="14"/>
  <c r="EV7" i="14" s="1"/>
  <c r="EW7" i="14" s="1"/>
  <c r="EU8" i="14"/>
  <c r="EV8" i="14" s="1"/>
  <c r="EW8" i="14" s="1"/>
  <c r="EU9" i="14"/>
  <c r="EV9" i="14" s="1"/>
  <c r="EW9" i="14" s="1"/>
  <c r="EU10" i="14"/>
  <c r="EV10" i="14" s="1"/>
  <c r="EW10" i="14" s="1"/>
  <c r="EU11" i="14"/>
  <c r="EV11" i="14" s="1"/>
  <c r="EW11" i="14" s="1"/>
  <c r="EU12" i="14"/>
  <c r="EV12" i="14" s="1"/>
  <c r="EW12" i="14" s="1"/>
  <c r="EU13" i="14"/>
  <c r="EV13" i="14" s="1"/>
  <c r="EW13" i="14" s="1"/>
  <c r="EU14" i="14"/>
  <c r="EV14" i="14" s="1"/>
  <c r="EW14" i="14" s="1"/>
  <c r="EU15" i="14"/>
  <c r="EV15" i="14" s="1"/>
  <c r="EW15" i="14" s="1"/>
  <c r="EU16" i="14"/>
  <c r="EV16" i="14" s="1"/>
  <c r="EW16" i="14" s="1"/>
  <c r="EU17" i="14"/>
  <c r="EV17" i="14" s="1"/>
  <c r="EW17" i="14" s="1"/>
  <c r="EU18" i="14"/>
  <c r="EV18" i="14" s="1"/>
  <c r="EW18" i="14" s="1"/>
  <c r="EU19" i="14"/>
  <c r="EV19" i="14" s="1"/>
  <c r="EW19" i="14" s="1"/>
  <c r="EU20" i="14"/>
  <c r="EV20" i="14" s="1"/>
  <c r="EW20" i="14" s="1"/>
  <c r="EU21" i="14"/>
  <c r="EV21" i="14" s="1"/>
  <c r="EW21" i="14" s="1"/>
  <c r="EU22" i="14"/>
  <c r="EV22" i="14" s="1"/>
  <c r="EW22" i="14" s="1"/>
  <c r="EU23" i="14"/>
  <c r="EV23" i="14" s="1"/>
  <c r="EW23" i="14" s="1"/>
  <c r="EU24" i="14"/>
  <c r="EV24" i="14" s="1"/>
  <c r="EW24" i="14" s="1"/>
  <c r="EU25" i="14"/>
  <c r="EV25" i="14" s="1"/>
  <c r="EW25" i="14" s="1"/>
  <c r="EU26" i="14"/>
  <c r="EV26" i="14" s="1"/>
  <c r="EW26" i="14" s="1"/>
  <c r="EU27" i="14"/>
  <c r="EV27" i="14" s="1"/>
  <c r="EW27" i="14" s="1"/>
  <c r="EU28" i="14"/>
  <c r="EV28" i="14" s="1"/>
  <c r="EW28" i="14" s="1"/>
  <c r="EU29" i="14"/>
  <c r="EV29" i="14" s="1"/>
  <c r="EW29" i="14" s="1"/>
  <c r="EU30" i="14"/>
  <c r="EV30" i="14" s="1"/>
  <c r="EW30" i="14" s="1"/>
  <c r="EU31" i="14"/>
  <c r="EV31" i="14" s="1"/>
  <c r="EW31" i="14" s="1"/>
  <c r="EU32" i="14"/>
  <c r="EV32" i="14" s="1"/>
  <c r="EW32" i="14" s="1"/>
  <c r="EU33" i="14"/>
  <c r="EV33" i="14" s="1"/>
  <c r="EW33" i="14" s="1"/>
  <c r="EU34" i="14"/>
  <c r="EV34" i="14" s="1"/>
  <c r="EW34" i="14" s="1"/>
  <c r="EU35" i="14"/>
  <c r="EV35" i="14" s="1"/>
  <c r="EW35" i="14" s="1"/>
  <c r="EU36" i="14"/>
  <c r="EV36" i="14" s="1"/>
  <c r="EW36" i="14" s="1"/>
  <c r="EU37" i="14"/>
  <c r="EV37" i="14" s="1"/>
  <c r="EW37" i="14" s="1"/>
  <c r="EU38" i="14"/>
  <c r="EV38" i="14" s="1"/>
  <c r="EW38" i="14" s="1"/>
  <c r="EU39" i="14"/>
  <c r="EV39" i="14" s="1"/>
  <c r="EW39" i="14" s="1"/>
  <c r="EU40" i="14"/>
  <c r="EV40" i="14" s="1"/>
  <c r="EW40" i="14" s="1"/>
  <c r="EU41" i="14"/>
  <c r="EV41" i="14" s="1"/>
  <c r="EW41" i="14" s="1"/>
  <c r="EU42" i="14"/>
  <c r="EV42" i="14" s="1"/>
  <c r="EW42" i="14" s="1"/>
  <c r="EU43" i="14"/>
  <c r="EV43" i="14" s="1"/>
  <c r="EW43" i="14" s="1"/>
  <c r="FO6" i="14"/>
  <c r="FO7" i="14"/>
  <c r="FP7" i="14" s="1"/>
  <c r="FQ7" i="14" s="1"/>
  <c r="FO8" i="14"/>
  <c r="FP8" i="14" s="1"/>
  <c r="FQ8" i="14" s="1"/>
  <c r="FO9" i="14"/>
  <c r="FP9" i="14" s="1"/>
  <c r="FQ9" i="14" s="1"/>
  <c r="FO10" i="14"/>
  <c r="FP10" i="14" s="1"/>
  <c r="FQ10" i="14" s="1"/>
  <c r="FO11" i="14"/>
  <c r="FP11" i="14" s="1"/>
  <c r="FQ11" i="14" s="1"/>
  <c r="FO12" i="14"/>
  <c r="FP12" i="14" s="1"/>
  <c r="FQ12" i="14" s="1"/>
  <c r="FO13" i="14"/>
  <c r="FP13" i="14" s="1"/>
  <c r="FQ13" i="14" s="1"/>
  <c r="FO14" i="14"/>
  <c r="FP14" i="14" s="1"/>
  <c r="FQ14" i="14" s="1"/>
  <c r="FO15" i="14"/>
  <c r="FP15" i="14" s="1"/>
  <c r="FQ15" i="14" s="1"/>
  <c r="FO16" i="14"/>
  <c r="FP16" i="14" s="1"/>
  <c r="FQ16" i="14" s="1"/>
  <c r="FO17" i="14"/>
  <c r="FP17" i="14" s="1"/>
  <c r="FQ17" i="14" s="1"/>
  <c r="FO18" i="14"/>
  <c r="FP18" i="14" s="1"/>
  <c r="FQ18" i="14" s="1"/>
  <c r="FO19" i="14"/>
  <c r="FP19" i="14" s="1"/>
  <c r="FQ19" i="14" s="1"/>
  <c r="FO20" i="14"/>
  <c r="FP20" i="14" s="1"/>
  <c r="FQ20" i="14" s="1"/>
  <c r="FO21" i="14"/>
  <c r="FP21" i="14" s="1"/>
  <c r="FQ21" i="14" s="1"/>
  <c r="FO22" i="14"/>
  <c r="FP22" i="14" s="1"/>
  <c r="FQ22" i="14" s="1"/>
  <c r="FO23" i="14"/>
  <c r="FP23" i="14" s="1"/>
  <c r="FQ23" i="14" s="1"/>
  <c r="FO24" i="14"/>
  <c r="FP24" i="14" s="1"/>
  <c r="FQ24" i="14" s="1"/>
  <c r="FO25" i="14"/>
  <c r="FP25" i="14" s="1"/>
  <c r="FQ25" i="14" s="1"/>
  <c r="FO26" i="14"/>
  <c r="FP26" i="14" s="1"/>
  <c r="FQ26" i="14" s="1"/>
  <c r="FO27" i="14"/>
  <c r="FP27" i="14" s="1"/>
  <c r="FQ27" i="14" s="1"/>
  <c r="FO28" i="14"/>
  <c r="FP28" i="14" s="1"/>
  <c r="FQ28" i="14" s="1"/>
  <c r="FO29" i="14"/>
  <c r="FP29" i="14" s="1"/>
  <c r="FQ29" i="14" s="1"/>
  <c r="FO30" i="14"/>
  <c r="FP30" i="14" s="1"/>
  <c r="FQ30" i="14" s="1"/>
  <c r="FO31" i="14"/>
  <c r="FP31" i="14" s="1"/>
  <c r="FQ31" i="14" s="1"/>
  <c r="FO32" i="14"/>
  <c r="FP32" i="14" s="1"/>
  <c r="FQ32" i="14" s="1"/>
  <c r="FO33" i="14"/>
  <c r="FP33" i="14" s="1"/>
  <c r="FQ33" i="14" s="1"/>
  <c r="FO34" i="14"/>
  <c r="FP34" i="14" s="1"/>
  <c r="FQ34" i="14" s="1"/>
  <c r="FO35" i="14"/>
  <c r="FP35" i="14" s="1"/>
  <c r="FQ35" i="14" s="1"/>
  <c r="FO36" i="14"/>
  <c r="FP36" i="14" s="1"/>
  <c r="FQ36" i="14" s="1"/>
  <c r="FO37" i="14"/>
  <c r="FP37" i="14" s="1"/>
  <c r="FQ37" i="14" s="1"/>
  <c r="FO38" i="14"/>
  <c r="FP38" i="14" s="1"/>
  <c r="FQ38" i="14" s="1"/>
  <c r="FO39" i="14"/>
  <c r="FP39" i="14" s="1"/>
  <c r="FQ39" i="14" s="1"/>
  <c r="FO40" i="14"/>
  <c r="FP40" i="14" s="1"/>
  <c r="FQ40" i="14" s="1"/>
  <c r="FO41" i="14"/>
  <c r="FP41" i="14" s="1"/>
  <c r="FQ41" i="14" s="1"/>
  <c r="FO42" i="14"/>
  <c r="FP42" i="14" s="1"/>
  <c r="FQ42" i="14" s="1"/>
  <c r="FO43" i="14"/>
  <c r="FP43" i="14" s="1"/>
  <c r="FQ43" i="14" s="1"/>
  <c r="GI6" i="14"/>
  <c r="GI7" i="14"/>
  <c r="GJ7" i="14" s="1"/>
  <c r="GK7" i="14" s="1"/>
  <c r="GI8" i="14"/>
  <c r="GJ8" i="14" s="1"/>
  <c r="GK8" i="14" s="1"/>
  <c r="GI9" i="14"/>
  <c r="GJ9" i="14" s="1"/>
  <c r="GK9" i="14" s="1"/>
  <c r="GI10" i="14"/>
  <c r="GJ10" i="14" s="1"/>
  <c r="GK10" i="14" s="1"/>
  <c r="GI11" i="14"/>
  <c r="GJ11" i="14" s="1"/>
  <c r="GK11" i="14" s="1"/>
  <c r="GI12" i="14"/>
  <c r="GJ12" i="14" s="1"/>
  <c r="GK12" i="14" s="1"/>
  <c r="GI13" i="14"/>
  <c r="GJ13" i="14" s="1"/>
  <c r="GK13" i="14" s="1"/>
  <c r="GI14" i="14"/>
  <c r="GJ14" i="14" s="1"/>
  <c r="GK14" i="14" s="1"/>
  <c r="GI15" i="14"/>
  <c r="GJ15" i="14" s="1"/>
  <c r="GK15" i="14" s="1"/>
  <c r="GI16" i="14"/>
  <c r="GJ16" i="14" s="1"/>
  <c r="GK16" i="14" s="1"/>
  <c r="GI17" i="14"/>
  <c r="GJ17" i="14" s="1"/>
  <c r="GK17" i="14" s="1"/>
  <c r="GI18" i="14"/>
  <c r="GJ18" i="14" s="1"/>
  <c r="GK18" i="14" s="1"/>
  <c r="GI19" i="14"/>
  <c r="GJ19" i="14" s="1"/>
  <c r="GK19" i="14" s="1"/>
  <c r="GI20" i="14"/>
  <c r="GJ20" i="14" s="1"/>
  <c r="GK20" i="14" s="1"/>
  <c r="GI21" i="14"/>
  <c r="GJ21" i="14" s="1"/>
  <c r="GK21" i="14" s="1"/>
  <c r="GI22" i="14"/>
  <c r="GJ22" i="14" s="1"/>
  <c r="GK22" i="14" s="1"/>
  <c r="GI23" i="14"/>
  <c r="GJ23" i="14" s="1"/>
  <c r="GK23" i="14" s="1"/>
  <c r="GI24" i="14"/>
  <c r="GJ24" i="14" s="1"/>
  <c r="GK24" i="14" s="1"/>
  <c r="GI25" i="14"/>
  <c r="GJ25" i="14" s="1"/>
  <c r="GK25" i="14" s="1"/>
  <c r="GI26" i="14"/>
  <c r="GJ26" i="14" s="1"/>
  <c r="GK26" i="14" s="1"/>
  <c r="GI27" i="14"/>
  <c r="GJ27" i="14" s="1"/>
  <c r="GK27" i="14" s="1"/>
  <c r="GI28" i="14"/>
  <c r="GJ28" i="14" s="1"/>
  <c r="GK28" i="14" s="1"/>
  <c r="GI29" i="14"/>
  <c r="GJ29" i="14" s="1"/>
  <c r="GK29" i="14" s="1"/>
  <c r="GI30" i="14"/>
  <c r="GJ30" i="14" s="1"/>
  <c r="GK30" i="14" s="1"/>
  <c r="GI31" i="14"/>
  <c r="GJ31" i="14" s="1"/>
  <c r="GK31" i="14" s="1"/>
  <c r="GI32" i="14"/>
  <c r="GJ32" i="14" s="1"/>
  <c r="GK32" i="14" s="1"/>
  <c r="GI33" i="14"/>
  <c r="GJ33" i="14" s="1"/>
  <c r="GK33" i="14" s="1"/>
  <c r="GI34" i="14"/>
  <c r="GJ34" i="14" s="1"/>
  <c r="GK34" i="14" s="1"/>
  <c r="GI35" i="14"/>
  <c r="GJ35" i="14" s="1"/>
  <c r="GK35" i="14" s="1"/>
  <c r="GI36" i="14"/>
  <c r="GJ36" i="14" s="1"/>
  <c r="GK36" i="14" s="1"/>
  <c r="GI37" i="14"/>
  <c r="GJ37" i="14" s="1"/>
  <c r="GK37" i="14" s="1"/>
  <c r="GI38" i="14"/>
  <c r="GJ38" i="14" s="1"/>
  <c r="GK38" i="14" s="1"/>
  <c r="GI39" i="14"/>
  <c r="GJ39" i="14" s="1"/>
  <c r="GK39" i="14" s="1"/>
  <c r="GI40" i="14"/>
  <c r="GJ40" i="14" s="1"/>
  <c r="GK40" i="14" s="1"/>
  <c r="GI41" i="14"/>
  <c r="GJ41" i="14" s="1"/>
  <c r="GK41" i="14" s="1"/>
  <c r="GI42" i="14"/>
  <c r="GJ42" i="14" s="1"/>
  <c r="GK42" i="14" s="1"/>
  <c r="GI43" i="14"/>
  <c r="GJ43" i="14" s="1"/>
  <c r="GK43" i="14" s="1"/>
  <c r="BN6" i="14"/>
  <c r="BN7" i="14"/>
  <c r="BO7" i="14" s="1"/>
  <c r="BP7" i="14" s="1"/>
  <c r="BN8" i="14"/>
  <c r="BO8" i="14" s="1"/>
  <c r="BP8" i="14" s="1"/>
  <c r="BN9" i="14"/>
  <c r="BO9" i="14" s="1"/>
  <c r="BP9" i="14" s="1"/>
  <c r="BN10" i="14"/>
  <c r="BO10" i="14" s="1"/>
  <c r="BP10" i="14" s="1"/>
  <c r="BN11" i="14"/>
  <c r="BO11" i="14" s="1"/>
  <c r="BP11" i="14" s="1"/>
  <c r="BN12" i="14"/>
  <c r="BO12" i="14" s="1"/>
  <c r="BP12" i="14" s="1"/>
  <c r="BN13" i="14"/>
  <c r="BO13" i="14" s="1"/>
  <c r="BP13" i="14" s="1"/>
  <c r="BN14" i="14"/>
  <c r="BO14" i="14" s="1"/>
  <c r="BP14" i="14" s="1"/>
  <c r="BN15" i="14"/>
  <c r="BO15" i="14" s="1"/>
  <c r="BP15" i="14" s="1"/>
  <c r="BN16" i="14"/>
  <c r="BO16" i="14" s="1"/>
  <c r="BP16" i="14" s="1"/>
  <c r="BN17" i="14"/>
  <c r="BO17" i="14" s="1"/>
  <c r="BP17" i="14" s="1"/>
  <c r="BN18" i="14"/>
  <c r="BO18" i="14" s="1"/>
  <c r="BP18" i="14" s="1"/>
  <c r="BN19" i="14"/>
  <c r="BO19" i="14" s="1"/>
  <c r="BP19" i="14" s="1"/>
  <c r="BN20" i="14"/>
  <c r="BO20" i="14" s="1"/>
  <c r="BP20" i="14" s="1"/>
  <c r="BN21" i="14"/>
  <c r="BO21" i="14" s="1"/>
  <c r="BP21" i="14" s="1"/>
  <c r="BN22" i="14"/>
  <c r="BO22" i="14" s="1"/>
  <c r="BP22" i="14" s="1"/>
  <c r="BN23" i="14"/>
  <c r="BO23" i="14" s="1"/>
  <c r="BP23" i="14" s="1"/>
  <c r="BN24" i="14"/>
  <c r="BO24" i="14" s="1"/>
  <c r="BP24" i="14" s="1"/>
  <c r="BN25" i="14"/>
  <c r="BO25" i="14" s="1"/>
  <c r="BP25" i="14" s="1"/>
  <c r="BN26" i="14"/>
  <c r="BO26" i="14" s="1"/>
  <c r="BP26" i="14" s="1"/>
  <c r="BN27" i="14"/>
  <c r="BO27" i="14" s="1"/>
  <c r="BP27" i="14" s="1"/>
  <c r="BN28" i="14"/>
  <c r="BO28" i="14" s="1"/>
  <c r="BP28" i="14" s="1"/>
  <c r="BN29" i="14"/>
  <c r="BO29" i="14" s="1"/>
  <c r="BP29" i="14" s="1"/>
  <c r="BN30" i="14"/>
  <c r="BO30" i="14" s="1"/>
  <c r="BP30" i="14" s="1"/>
  <c r="BN31" i="14"/>
  <c r="BO31" i="14" s="1"/>
  <c r="BP31" i="14" s="1"/>
  <c r="BN32" i="14"/>
  <c r="BO32" i="14" s="1"/>
  <c r="BP32" i="14" s="1"/>
  <c r="BN33" i="14"/>
  <c r="BO33" i="14" s="1"/>
  <c r="BP33" i="14" s="1"/>
  <c r="BN34" i="14"/>
  <c r="BO34" i="14" s="1"/>
  <c r="BP34" i="14" s="1"/>
  <c r="BN35" i="14"/>
  <c r="BO35" i="14" s="1"/>
  <c r="BP35" i="14" s="1"/>
  <c r="BN36" i="14"/>
  <c r="BO36" i="14" s="1"/>
  <c r="BP36" i="14" s="1"/>
  <c r="BN37" i="14"/>
  <c r="BO37" i="14" s="1"/>
  <c r="BP37" i="14" s="1"/>
  <c r="BN38" i="14"/>
  <c r="BO38" i="14" s="1"/>
  <c r="BP38" i="14" s="1"/>
  <c r="BN39" i="14"/>
  <c r="BO39" i="14" s="1"/>
  <c r="BP39" i="14" s="1"/>
  <c r="BN40" i="14"/>
  <c r="BO40" i="14" s="1"/>
  <c r="BP40" i="14" s="1"/>
  <c r="BN41" i="14"/>
  <c r="BO41" i="14" s="1"/>
  <c r="BP41" i="14" s="1"/>
  <c r="BN42" i="14"/>
  <c r="BO42" i="14" s="1"/>
  <c r="BP42" i="14" s="1"/>
  <c r="BN43" i="14"/>
  <c r="BO43" i="14" s="1"/>
  <c r="BP43" i="14" s="1"/>
  <c r="EA6" i="14"/>
  <c r="EA7" i="14"/>
  <c r="EB7" i="14" s="1"/>
  <c r="EC7" i="14" s="1"/>
  <c r="EA8" i="14"/>
  <c r="EB8" i="14" s="1"/>
  <c r="EC8" i="14" s="1"/>
  <c r="EA9" i="14"/>
  <c r="EB9" i="14" s="1"/>
  <c r="EC9" i="14" s="1"/>
  <c r="EA10" i="14"/>
  <c r="EB10" i="14" s="1"/>
  <c r="EC10" i="14" s="1"/>
  <c r="EA11" i="14"/>
  <c r="EB11" i="14" s="1"/>
  <c r="EC11" i="14" s="1"/>
  <c r="EA12" i="14"/>
  <c r="EB12" i="14" s="1"/>
  <c r="EC12" i="14" s="1"/>
  <c r="EA13" i="14"/>
  <c r="EB13" i="14" s="1"/>
  <c r="EC13" i="14" s="1"/>
  <c r="EA14" i="14"/>
  <c r="EB14" i="14" s="1"/>
  <c r="EC14" i="14" s="1"/>
  <c r="EA15" i="14"/>
  <c r="EB15" i="14" s="1"/>
  <c r="EC15" i="14" s="1"/>
  <c r="EA16" i="14"/>
  <c r="EB16" i="14" s="1"/>
  <c r="EC16" i="14" s="1"/>
  <c r="EA17" i="14"/>
  <c r="EB17" i="14" s="1"/>
  <c r="EC17" i="14" s="1"/>
  <c r="EA18" i="14"/>
  <c r="EB18" i="14" s="1"/>
  <c r="EC18" i="14" s="1"/>
  <c r="EA19" i="14"/>
  <c r="EB19" i="14" s="1"/>
  <c r="EC19" i="14" s="1"/>
  <c r="EA20" i="14"/>
  <c r="EB20" i="14" s="1"/>
  <c r="EC20" i="14" s="1"/>
  <c r="EA21" i="14"/>
  <c r="EB21" i="14" s="1"/>
  <c r="EC21" i="14" s="1"/>
  <c r="EA22" i="14"/>
  <c r="EB22" i="14" s="1"/>
  <c r="EC22" i="14" s="1"/>
  <c r="EA23" i="14"/>
  <c r="EB23" i="14" s="1"/>
  <c r="EC23" i="14" s="1"/>
  <c r="EA24" i="14"/>
  <c r="EB24" i="14" s="1"/>
  <c r="EC24" i="14" s="1"/>
  <c r="EA25" i="14"/>
  <c r="EB25" i="14" s="1"/>
  <c r="EC25" i="14" s="1"/>
  <c r="EA26" i="14"/>
  <c r="EB26" i="14" s="1"/>
  <c r="EC26" i="14" s="1"/>
  <c r="EA27" i="14"/>
  <c r="EB27" i="14" s="1"/>
  <c r="EC27" i="14" s="1"/>
  <c r="EA28" i="14"/>
  <c r="EB28" i="14" s="1"/>
  <c r="EC28" i="14" s="1"/>
  <c r="EA29" i="14"/>
  <c r="EB29" i="14" s="1"/>
  <c r="EC29" i="14" s="1"/>
  <c r="EA30" i="14"/>
  <c r="EB30" i="14" s="1"/>
  <c r="EC30" i="14" s="1"/>
  <c r="EA31" i="14"/>
  <c r="EB31" i="14" s="1"/>
  <c r="EC31" i="14" s="1"/>
  <c r="EA32" i="14"/>
  <c r="EB32" i="14" s="1"/>
  <c r="EC32" i="14" s="1"/>
  <c r="EA33" i="14"/>
  <c r="EB33" i="14" s="1"/>
  <c r="EC33" i="14" s="1"/>
  <c r="EA34" i="14"/>
  <c r="EB34" i="14" s="1"/>
  <c r="EC34" i="14" s="1"/>
  <c r="EA35" i="14"/>
  <c r="EB35" i="14" s="1"/>
  <c r="EC35" i="14" s="1"/>
  <c r="EA36" i="14"/>
  <c r="EB36" i="14" s="1"/>
  <c r="EC36" i="14" s="1"/>
  <c r="EA37" i="14"/>
  <c r="EB37" i="14" s="1"/>
  <c r="EC37" i="14" s="1"/>
  <c r="EA38" i="14"/>
  <c r="EB38" i="14" s="1"/>
  <c r="EC38" i="14" s="1"/>
  <c r="EA39" i="14"/>
  <c r="EB39" i="14" s="1"/>
  <c r="EC39" i="14" s="1"/>
  <c r="EA40" i="14"/>
  <c r="EB40" i="14" s="1"/>
  <c r="EC40" i="14" s="1"/>
  <c r="EA41" i="14"/>
  <c r="EB41" i="14" s="1"/>
  <c r="EC41" i="14" s="1"/>
  <c r="EA42" i="14"/>
  <c r="EB42" i="14" s="1"/>
  <c r="EC42" i="14" s="1"/>
  <c r="EA43" i="14"/>
  <c r="EB43" i="14" s="1"/>
  <c r="EC43" i="14" s="1"/>
  <c r="EZ6" i="14"/>
  <c r="EZ7" i="14"/>
  <c r="FA7" i="14" s="1"/>
  <c r="FB7" i="14" s="1"/>
  <c r="EZ8" i="14"/>
  <c r="FA8" i="14" s="1"/>
  <c r="FB8" i="14" s="1"/>
  <c r="EZ9" i="14"/>
  <c r="FA9" i="14" s="1"/>
  <c r="FB9" i="14" s="1"/>
  <c r="EZ10" i="14"/>
  <c r="FA10" i="14" s="1"/>
  <c r="FB10" i="14" s="1"/>
  <c r="EZ11" i="14"/>
  <c r="FA11" i="14" s="1"/>
  <c r="FB11" i="14" s="1"/>
  <c r="EZ12" i="14"/>
  <c r="FA12" i="14" s="1"/>
  <c r="FB12" i="14" s="1"/>
  <c r="EZ13" i="14"/>
  <c r="FA13" i="14" s="1"/>
  <c r="FB13" i="14" s="1"/>
  <c r="EZ14" i="14"/>
  <c r="FA14" i="14" s="1"/>
  <c r="FB14" i="14" s="1"/>
  <c r="EZ15" i="14"/>
  <c r="FA15" i="14" s="1"/>
  <c r="FB15" i="14" s="1"/>
  <c r="EZ16" i="14"/>
  <c r="FA16" i="14" s="1"/>
  <c r="FB16" i="14" s="1"/>
  <c r="EZ17" i="14"/>
  <c r="FA17" i="14" s="1"/>
  <c r="FB17" i="14" s="1"/>
  <c r="EZ18" i="14"/>
  <c r="FA18" i="14" s="1"/>
  <c r="FB18" i="14" s="1"/>
  <c r="EZ19" i="14"/>
  <c r="FA19" i="14" s="1"/>
  <c r="FB19" i="14" s="1"/>
  <c r="EZ20" i="14"/>
  <c r="FA20" i="14" s="1"/>
  <c r="FB20" i="14" s="1"/>
  <c r="EZ21" i="14"/>
  <c r="FA21" i="14" s="1"/>
  <c r="FB21" i="14" s="1"/>
  <c r="EZ22" i="14"/>
  <c r="FA22" i="14" s="1"/>
  <c r="FB22" i="14" s="1"/>
  <c r="EZ23" i="14"/>
  <c r="FA23" i="14" s="1"/>
  <c r="FB23" i="14" s="1"/>
  <c r="EZ24" i="14"/>
  <c r="FA24" i="14" s="1"/>
  <c r="FB24" i="14" s="1"/>
  <c r="EZ25" i="14"/>
  <c r="FA25" i="14" s="1"/>
  <c r="FB25" i="14" s="1"/>
  <c r="EZ26" i="14"/>
  <c r="FA26" i="14" s="1"/>
  <c r="FB26" i="14" s="1"/>
  <c r="EZ27" i="14"/>
  <c r="FA27" i="14" s="1"/>
  <c r="FB27" i="14" s="1"/>
  <c r="EZ28" i="14"/>
  <c r="FA28" i="14" s="1"/>
  <c r="FB28" i="14" s="1"/>
  <c r="EZ29" i="14"/>
  <c r="FA29" i="14" s="1"/>
  <c r="FB29" i="14" s="1"/>
  <c r="EZ30" i="14"/>
  <c r="FA30" i="14" s="1"/>
  <c r="FB30" i="14" s="1"/>
  <c r="EZ31" i="14"/>
  <c r="FA31" i="14" s="1"/>
  <c r="FB31" i="14" s="1"/>
  <c r="EZ32" i="14"/>
  <c r="FA32" i="14" s="1"/>
  <c r="FB32" i="14" s="1"/>
  <c r="EZ33" i="14"/>
  <c r="FA33" i="14" s="1"/>
  <c r="FB33" i="14" s="1"/>
  <c r="EZ34" i="14"/>
  <c r="FA34" i="14" s="1"/>
  <c r="FB34" i="14" s="1"/>
  <c r="EZ35" i="14"/>
  <c r="FA35" i="14" s="1"/>
  <c r="FB35" i="14" s="1"/>
  <c r="EZ36" i="14"/>
  <c r="FA36" i="14" s="1"/>
  <c r="FB36" i="14" s="1"/>
  <c r="EZ37" i="14"/>
  <c r="FA37" i="14" s="1"/>
  <c r="FB37" i="14" s="1"/>
  <c r="EZ38" i="14"/>
  <c r="FA38" i="14" s="1"/>
  <c r="FB38" i="14" s="1"/>
  <c r="EZ39" i="14"/>
  <c r="FA39" i="14" s="1"/>
  <c r="FB39" i="14" s="1"/>
  <c r="EZ40" i="14"/>
  <c r="FA40" i="14" s="1"/>
  <c r="FB40" i="14" s="1"/>
  <c r="EZ41" i="14"/>
  <c r="FA41" i="14" s="1"/>
  <c r="FB41" i="14" s="1"/>
  <c r="EZ42" i="14"/>
  <c r="FA42" i="14" s="1"/>
  <c r="FB42" i="14" s="1"/>
  <c r="EZ43" i="14"/>
  <c r="FA43" i="14" s="1"/>
  <c r="FB43" i="14" s="1"/>
  <c r="FT6" i="14"/>
  <c r="FT7" i="14"/>
  <c r="FU7" i="14" s="1"/>
  <c r="FV7" i="14" s="1"/>
  <c r="FT8" i="14"/>
  <c r="FU8" i="14" s="1"/>
  <c r="FV8" i="14" s="1"/>
  <c r="FT9" i="14"/>
  <c r="FU9" i="14" s="1"/>
  <c r="FV9" i="14" s="1"/>
  <c r="FT10" i="14"/>
  <c r="FU10" i="14" s="1"/>
  <c r="FV10" i="14" s="1"/>
  <c r="FT11" i="14"/>
  <c r="FU11" i="14" s="1"/>
  <c r="FV11" i="14" s="1"/>
  <c r="FT12" i="14"/>
  <c r="FU12" i="14" s="1"/>
  <c r="FV12" i="14" s="1"/>
  <c r="FT13" i="14"/>
  <c r="FU13" i="14" s="1"/>
  <c r="FV13" i="14" s="1"/>
  <c r="FT14" i="14"/>
  <c r="FU14" i="14" s="1"/>
  <c r="FV14" i="14" s="1"/>
  <c r="FT15" i="14"/>
  <c r="FU15" i="14" s="1"/>
  <c r="FV15" i="14" s="1"/>
  <c r="FT16" i="14"/>
  <c r="FU16" i="14" s="1"/>
  <c r="FV16" i="14" s="1"/>
  <c r="FT17" i="14"/>
  <c r="FU17" i="14" s="1"/>
  <c r="FV17" i="14" s="1"/>
  <c r="FT18" i="14"/>
  <c r="FU18" i="14" s="1"/>
  <c r="FV18" i="14" s="1"/>
  <c r="FT19" i="14"/>
  <c r="FU19" i="14" s="1"/>
  <c r="FV19" i="14" s="1"/>
  <c r="FT20" i="14"/>
  <c r="FU20" i="14" s="1"/>
  <c r="FV20" i="14" s="1"/>
  <c r="FT21" i="14"/>
  <c r="FU21" i="14" s="1"/>
  <c r="FV21" i="14" s="1"/>
  <c r="FT22" i="14"/>
  <c r="FU22" i="14" s="1"/>
  <c r="FV22" i="14" s="1"/>
  <c r="FT23" i="14"/>
  <c r="FU23" i="14" s="1"/>
  <c r="FV23" i="14" s="1"/>
  <c r="FT24" i="14"/>
  <c r="FU24" i="14" s="1"/>
  <c r="FV24" i="14" s="1"/>
  <c r="FT25" i="14"/>
  <c r="FU25" i="14" s="1"/>
  <c r="FV25" i="14" s="1"/>
  <c r="FT26" i="14"/>
  <c r="FU26" i="14" s="1"/>
  <c r="FV26" i="14" s="1"/>
  <c r="FT27" i="14"/>
  <c r="FU27" i="14" s="1"/>
  <c r="FV27" i="14" s="1"/>
  <c r="FT28" i="14"/>
  <c r="FU28" i="14" s="1"/>
  <c r="FV28" i="14" s="1"/>
  <c r="FT29" i="14"/>
  <c r="FU29" i="14" s="1"/>
  <c r="FV29" i="14" s="1"/>
  <c r="FT30" i="14"/>
  <c r="FU30" i="14" s="1"/>
  <c r="FV30" i="14" s="1"/>
  <c r="FT31" i="14"/>
  <c r="FU31" i="14" s="1"/>
  <c r="FV31" i="14" s="1"/>
  <c r="FT32" i="14"/>
  <c r="FU32" i="14" s="1"/>
  <c r="FV32" i="14" s="1"/>
  <c r="FT33" i="14"/>
  <c r="FU33" i="14" s="1"/>
  <c r="FV33" i="14" s="1"/>
  <c r="FT34" i="14"/>
  <c r="FU34" i="14" s="1"/>
  <c r="FV34" i="14" s="1"/>
  <c r="FT35" i="14"/>
  <c r="FU35" i="14" s="1"/>
  <c r="FV35" i="14" s="1"/>
  <c r="FT36" i="14"/>
  <c r="FU36" i="14" s="1"/>
  <c r="FV36" i="14" s="1"/>
  <c r="FT37" i="14"/>
  <c r="FU37" i="14" s="1"/>
  <c r="FV37" i="14" s="1"/>
  <c r="FT38" i="14"/>
  <c r="FU38" i="14" s="1"/>
  <c r="FV38" i="14" s="1"/>
  <c r="FT39" i="14"/>
  <c r="FU39" i="14" s="1"/>
  <c r="FV39" i="14" s="1"/>
  <c r="FT40" i="14"/>
  <c r="FU40" i="14" s="1"/>
  <c r="FV40" i="14" s="1"/>
  <c r="FT41" i="14"/>
  <c r="FU41" i="14" s="1"/>
  <c r="FV41" i="14" s="1"/>
  <c r="FT42" i="14"/>
  <c r="FU42" i="14" s="1"/>
  <c r="FV42" i="14" s="1"/>
  <c r="FT43" i="14"/>
  <c r="FU43" i="14" s="1"/>
  <c r="FV43" i="14" s="1"/>
  <c r="GN6" i="14"/>
  <c r="GN7" i="14"/>
  <c r="GO7" i="14" s="1"/>
  <c r="GP7" i="14" s="1"/>
  <c r="GN8" i="14"/>
  <c r="GO8" i="14" s="1"/>
  <c r="GP8" i="14" s="1"/>
  <c r="GN9" i="14"/>
  <c r="GO9" i="14" s="1"/>
  <c r="GP9" i="14" s="1"/>
  <c r="GN10" i="14"/>
  <c r="GO10" i="14" s="1"/>
  <c r="GP10" i="14" s="1"/>
  <c r="GN11" i="14"/>
  <c r="GO11" i="14" s="1"/>
  <c r="GP11" i="14" s="1"/>
  <c r="GN12" i="14"/>
  <c r="GO12" i="14" s="1"/>
  <c r="GP12" i="14" s="1"/>
  <c r="GN13" i="14"/>
  <c r="GO13" i="14" s="1"/>
  <c r="GP13" i="14" s="1"/>
  <c r="GN14" i="14"/>
  <c r="GO14" i="14" s="1"/>
  <c r="GP14" i="14" s="1"/>
  <c r="GN15" i="14"/>
  <c r="GO15" i="14" s="1"/>
  <c r="GP15" i="14" s="1"/>
  <c r="GN16" i="14"/>
  <c r="GO16" i="14" s="1"/>
  <c r="GP16" i="14" s="1"/>
  <c r="GN17" i="14"/>
  <c r="GO17" i="14" s="1"/>
  <c r="GP17" i="14" s="1"/>
  <c r="GN18" i="14"/>
  <c r="GO18" i="14" s="1"/>
  <c r="GP18" i="14" s="1"/>
  <c r="GN19" i="14"/>
  <c r="GO19" i="14" s="1"/>
  <c r="GP19" i="14" s="1"/>
  <c r="GN20" i="14"/>
  <c r="GO20" i="14" s="1"/>
  <c r="GP20" i="14" s="1"/>
  <c r="GN21" i="14"/>
  <c r="GO21" i="14" s="1"/>
  <c r="GP21" i="14" s="1"/>
  <c r="GN22" i="14"/>
  <c r="GO22" i="14" s="1"/>
  <c r="GP22" i="14" s="1"/>
  <c r="GN23" i="14"/>
  <c r="GO23" i="14" s="1"/>
  <c r="GP23" i="14" s="1"/>
  <c r="GN24" i="14"/>
  <c r="GO24" i="14" s="1"/>
  <c r="GP24" i="14" s="1"/>
  <c r="GN25" i="14"/>
  <c r="GO25" i="14" s="1"/>
  <c r="GP25" i="14" s="1"/>
  <c r="GN26" i="14"/>
  <c r="GO26" i="14" s="1"/>
  <c r="GP26" i="14" s="1"/>
  <c r="GN27" i="14"/>
  <c r="GO27" i="14" s="1"/>
  <c r="GP27" i="14" s="1"/>
  <c r="GN28" i="14"/>
  <c r="GO28" i="14" s="1"/>
  <c r="GP28" i="14" s="1"/>
  <c r="GN29" i="14"/>
  <c r="GO29" i="14" s="1"/>
  <c r="GP29" i="14" s="1"/>
  <c r="GN30" i="14"/>
  <c r="GO30" i="14" s="1"/>
  <c r="GP30" i="14" s="1"/>
  <c r="GN31" i="14"/>
  <c r="GO31" i="14" s="1"/>
  <c r="GP31" i="14" s="1"/>
  <c r="GN32" i="14"/>
  <c r="GO32" i="14" s="1"/>
  <c r="GP32" i="14" s="1"/>
  <c r="GN33" i="14"/>
  <c r="GO33" i="14" s="1"/>
  <c r="GP33" i="14" s="1"/>
  <c r="GN34" i="14"/>
  <c r="GO34" i="14" s="1"/>
  <c r="GP34" i="14" s="1"/>
  <c r="GN35" i="14"/>
  <c r="GO35" i="14" s="1"/>
  <c r="GP35" i="14" s="1"/>
  <c r="GN36" i="14"/>
  <c r="GO36" i="14" s="1"/>
  <c r="GP36" i="14" s="1"/>
  <c r="GN37" i="14"/>
  <c r="GO37" i="14" s="1"/>
  <c r="GP37" i="14" s="1"/>
  <c r="GN38" i="14"/>
  <c r="GO38" i="14" s="1"/>
  <c r="GP38" i="14" s="1"/>
  <c r="GN39" i="14"/>
  <c r="GO39" i="14" s="1"/>
  <c r="GP39" i="14" s="1"/>
  <c r="GN40" i="14"/>
  <c r="GO40" i="14" s="1"/>
  <c r="GP40" i="14" s="1"/>
  <c r="GN41" i="14"/>
  <c r="GO41" i="14" s="1"/>
  <c r="GP41" i="14" s="1"/>
  <c r="GN42" i="14"/>
  <c r="GO42" i="14" s="1"/>
  <c r="GP42" i="14" s="1"/>
  <c r="GN43" i="14"/>
  <c r="GO43" i="14" s="1"/>
  <c r="GP43" i="14" s="1"/>
  <c r="CC6" i="14"/>
  <c r="CC7" i="14"/>
  <c r="CD7" i="14" s="1"/>
  <c r="CE7" i="14" s="1"/>
  <c r="CC8" i="14"/>
  <c r="CD8" i="14" s="1"/>
  <c r="CE8" i="14" s="1"/>
  <c r="CC9" i="14"/>
  <c r="CD9" i="14" s="1"/>
  <c r="CE9" i="14" s="1"/>
  <c r="CC10" i="14"/>
  <c r="CD10" i="14" s="1"/>
  <c r="CE10" i="14" s="1"/>
  <c r="CC11" i="14"/>
  <c r="CD11" i="14" s="1"/>
  <c r="CE11" i="14" s="1"/>
  <c r="CC12" i="14"/>
  <c r="CD12" i="14" s="1"/>
  <c r="CE12" i="14" s="1"/>
  <c r="CC13" i="14"/>
  <c r="CD13" i="14" s="1"/>
  <c r="CE13" i="14" s="1"/>
  <c r="CC14" i="14"/>
  <c r="CD14" i="14" s="1"/>
  <c r="CE14" i="14" s="1"/>
  <c r="CC15" i="14"/>
  <c r="CD15" i="14" s="1"/>
  <c r="CE15" i="14" s="1"/>
  <c r="CC16" i="14"/>
  <c r="CD16" i="14" s="1"/>
  <c r="CE16" i="14" s="1"/>
  <c r="CC17" i="14"/>
  <c r="CD17" i="14" s="1"/>
  <c r="CE17" i="14" s="1"/>
  <c r="CC18" i="14"/>
  <c r="CD18" i="14" s="1"/>
  <c r="CE18" i="14" s="1"/>
  <c r="CC19" i="14"/>
  <c r="CD19" i="14" s="1"/>
  <c r="CE19" i="14" s="1"/>
  <c r="CC20" i="14"/>
  <c r="CD20" i="14" s="1"/>
  <c r="CE20" i="14" s="1"/>
  <c r="CC21" i="14"/>
  <c r="CD21" i="14" s="1"/>
  <c r="CE21" i="14" s="1"/>
  <c r="CC22" i="14"/>
  <c r="CD22" i="14" s="1"/>
  <c r="CE22" i="14" s="1"/>
  <c r="CC23" i="14"/>
  <c r="CD23" i="14" s="1"/>
  <c r="CE23" i="14" s="1"/>
  <c r="CC24" i="14"/>
  <c r="CD24" i="14" s="1"/>
  <c r="CE24" i="14" s="1"/>
  <c r="CC25" i="14"/>
  <c r="CD25" i="14" s="1"/>
  <c r="CE25" i="14" s="1"/>
  <c r="CC26" i="14"/>
  <c r="CD26" i="14" s="1"/>
  <c r="CE26" i="14" s="1"/>
  <c r="CC27" i="14"/>
  <c r="CD27" i="14" s="1"/>
  <c r="CE27" i="14" s="1"/>
  <c r="CC28" i="14"/>
  <c r="CD28" i="14" s="1"/>
  <c r="CE28" i="14" s="1"/>
  <c r="CC29" i="14"/>
  <c r="CD29" i="14" s="1"/>
  <c r="CE29" i="14" s="1"/>
  <c r="CC30" i="14"/>
  <c r="CD30" i="14" s="1"/>
  <c r="CE30" i="14" s="1"/>
  <c r="CC31" i="14"/>
  <c r="CD31" i="14" s="1"/>
  <c r="CE31" i="14" s="1"/>
  <c r="CC32" i="14"/>
  <c r="CD32" i="14" s="1"/>
  <c r="CE32" i="14" s="1"/>
  <c r="CC33" i="14"/>
  <c r="CD33" i="14" s="1"/>
  <c r="CE33" i="14" s="1"/>
  <c r="CC34" i="14"/>
  <c r="CD34" i="14" s="1"/>
  <c r="CE34" i="14" s="1"/>
  <c r="CC35" i="14"/>
  <c r="CD35" i="14" s="1"/>
  <c r="CE35" i="14" s="1"/>
  <c r="CC36" i="14"/>
  <c r="CD36" i="14" s="1"/>
  <c r="CE36" i="14" s="1"/>
  <c r="CC37" i="14"/>
  <c r="CD37" i="14" s="1"/>
  <c r="CE37" i="14" s="1"/>
  <c r="CC38" i="14"/>
  <c r="CD38" i="14" s="1"/>
  <c r="CE38" i="14" s="1"/>
  <c r="CC39" i="14"/>
  <c r="CD39" i="14" s="1"/>
  <c r="CE39" i="14" s="1"/>
  <c r="CC40" i="14"/>
  <c r="CD40" i="14" s="1"/>
  <c r="CE40" i="14" s="1"/>
  <c r="CC41" i="14"/>
  <c r="CD41" i="14" s="1"/>
  <c r="CE41" i="14" s="1"/>
  <c r="CC42" i="14"/>
  <c r="CD42" i="14" s="1"/>
  <c r="CE42" i="14" s="1"/>
  <c r="CC43" i="14"/>
  <c r="CD43" i="14" s="1"/>
  <c r="CE43" i="14" s="1"/>
  <c r="DG6" i="14"/>
  <c r="DG7" i="14"/>
  <c r="DH7" i="14" s="1"/>
  <c r="DI7" i="14" s="1"/>
  <c r="DG8" i="14"/>
  <c r="DH8" i="14" s="1"/>
  <c r="DI8" i="14" s="1"/>
  <c r="DG9" i="14"/>
  <c r="DH9" i="14" s="1"/>
  <c r="DI9" i="14" s="1"/>
  <c r="DG10" i="14"/>
  <c r="DH10" i="14" s="1"/>
  <c r="DI10" i="14" s="1"/>
  <c r="DG11" i="14"/>
  <c r="DH11" i="14" s="1"/>
  <c r="DI11" i="14" s="1"/>
  <c r="DG12" i="14"/>
  <c r="DH12" i="14" s="1"/>
  <c r="DI12" i="14" s="1"/>
  <c r="DG13" i="14"/>
  <c r="DH13" i="14" s="1"/>
  <c r="DI13" i="14" s="1"/>
  <c r="DG14" i="14"/>
  <c r="DH14" i="14" s="1"/>
  <c r="DI14" i="14" s="1"/>
  <c r="DG15" i="14"/>
  <c r="DH15" i="14" s="1"/>
  <c r="DI15" i="14" s="1"/>
  <c r="DG16" i="14"/>
  <c r="DH16" i="14" s="1"/>
  <c r="DI16" i="14" s="1"/>
  <c r="DG17" i="14"/>
  <c r="DH17" i="14" s="1"/>
  <c r="DI17" i="14" s="1"/>
  <c r="DG18" i="14"/>
  <c r="DH18" i="14" s="1"/>
  <c r="DI18" i="14" s="1"/>
  <c r="DG19" i="14"/>
  <c r="DH19" i="14" s="1"/>
  <c r="DI19" i="14" s="1"/>
  <c r="DG20" i="14"/>
  <c r="DH20" i="14" s="1"/>
  <c r="DI20" i="14" s="1"/>
  <c r="DG21" i="14"/>
  <c r="DH21" i="14" s="1"/>
  <c r="DI21" i="14" s="1"/>
  <c r="DG22" i="14"/>
  <c r="DH22" i="14" s="1"/>
  <c r="DI22" i="14" s="1"/>
  <c r="DG23" i="14"/>
  <c r="DH23" i="14" s="1"/>
  <c r="DI23" i="14" s="1"/>
  <c r="DG24" i="14"/>
  <c r="DH24" i="14" s="1"/>
  <c r="DI24" i="14" s="1"/>
  <c r="DG25" i="14"/>
  <c r="DH25" i="14" s="1"/>
  <c r="DI25" i="14" s="1"/>
  <c r="DG26" i="14"/>
  <c r="DH26" i="14" s="1"/>
  <c r="DI26" i="14" s="1"/>
  <c r="DG27" i="14"/>
  <c r="DH27" i="14" s="1"/>
  <c r="DI27" i="14" s="1"/>
  <c r="DG28" i="14"/>
  <c r="DH28" i="14" s="1"/>
  <c r="DI28" i="14" s="1"/>
  <c r="DG29" i="14"/>
  <c r="DH29" i="14" s="1"/>
  <c r="DI29" i="14" s="1"/>
  <c r="DG30" i="14"/>
  <c r="DH30" i="14" s="1"/>
  <c r="DI30" i="14" s="1"/>
  <c r="DG31" i="14"/>
  <c r="DH31" i="14" s="1"/>
  <c r="DI31" i="14" s="1"/>
  <c r="DG32" i="14"/>
  <c r="DH32" i="14" s="1"/>
  <c r="DI32" i="14" s="1"/>
  <c r="DG33" i="14"/>
  <c r="DH33" i="14" s="1"/>
  <c r="DI33" i="14" s="1"/>
  <c r="DG34" i="14"/>
  <c r="DH34" i="14" s="1"/>
  <c r="DI34" i="14" s="1"/>
  <c r="DG35" i="14"/>
  <c r="DH35" i="14" s="1"/>
  <c r="DI35" i="14" s="1"/>
  <c r="DG36" i="14"/>
  <c r="DH36" i="14" s="1"/>
  <c r="DI36" i="14" s="1"/>
  <c r="DG37" i="14"/>
  <c r="DH37" i="14" s="1"/>
  <c r="DI37" i="14" s="1"/>
  <c r="DG38" i="14"/>
  <c r="DH38" i="14" s="1"/>
  <c r="DI38" i="14" s="1"/>
  <c r="DG39" i="14"/>
  <c r="DH39" i="14" s="1"/>
  <c r="DI39" i="14" s="1"/>
  <c r="DG40" i="14"/>
  <c r="DH40" i="14" s="1"/>
  <c r="DI40" i="14" s="1"/>
  <c r="DG41" i="14"/>
  <c r="DH41" i="14" s="1"/>
  <c r="DI41" i="14" s="1"/>
  <c r="DG42" i="14"/>
  <c r="DH42" i="14" s="1"/>
  <c r="DI42" i="14" s="1"/>
  <c r="DG43" i="14"/>
  <c r="DH43" i="14" s="1"/>
  <c r="DI43" i="14" s="1"/>
  <c r="P6" i="14"/>
  <c r="P7" i="14"/>
  <c r="Q7" i="14" s="1"/>
  <c r="R7" i="14" s="1"/>
  <c r="P8" i="14"/>
  <c r="Q8" i="14" s="1"/>
  <c r="R8" i="14" s="1"/>
  <c r="P9" i="14"/>
  <c r="Q9" i="14" s="1"/>
  <c r="R9" i="14" s="1"/>
  <c r="P10" i="14"/>
  <c r="Q10" i="14" s="1"/>
  <c r="R10" i="14" s="1"/>
  <c r="P11" i="14"/>
  <c r="Q11" i="14" s="1"/>
  <c r="R11" i="14" s="1"/>
  <c r="P12" i="14"/>
  <c r="Q12" i="14" s="1"/>
  <c r="R12" i="14" s="1"/>
  <c r="P13" i="14"/>
  <c r="Q13" i="14" s="1"/>
  <c r="R13" i="14" s="1"/>
  <c r="P14" i="14"/>
  <c r="Q14" i="14" s="1"/>
  <c r="R14" i="14" s="1"/>
  <c r="P15" i="14"/>
  <c r="Q15" i="14" s="1"/>
  <c r="R15" i="14" s="1"/>
  <c r="P16" i="14"/>
  <c r="Q16" i="14" s="1"/>
  <c r="R16" i="14" s="1"/>
  <c r="P17" i="14"/>
  <c r="Q17" i="14" s="1"/>
  <c r="R17" i="14" s="1"/>
  <c r="P18" i="14"/>
  <c r="Q18" i="14" s="1"/>
  <c r="R18" i="14" s="1"/>
  <c r="P19" i="14"/>
  <c r="Q19" i="14" s="1"/>
  <c r="R19" i="14" s="1"/>
  <c r="P20" i="14"/>
  <c r="Q20" i="14" s="1"/>
  <c r="R20" i="14" s="1"/>
  <c r="P21" i="14"/>
  <c r="Q21" i="14" s="1"/>
  <c r="R21" i="14" s="1"/>
  <c r="P22" i="14"/>
  <c r="Q22" i="14" s="1"/>
  <c r="R22" i="14" s="1"/>
  <c r="P23" i="14"/>
  <c r="Q23" i="14" s="1"/>
  <c r="R23" i="14" s="1"/>
  <c r="P24" i="14"/>
  <c r="Q24" i="14" s="1"/>
  <c r="R24" i="14" s="1"/>
  <c r="P25" i="14"/>
  <c r="Q25" i="14" s="1"/>
  <c r="R25" i="14" s="1"/>
  <c r="P26" i="14"/>
  <c r="Q26" i="14" s="1"/>
  <c r="R26" i="14" s="1"/>
  <c r="P27" i="14"/>
  <c r="Q27" i="14" s="1"/>
  <c r="R27" i="14" s="1"/>
  <c r="P28" i="14"/>
  <c r="Q28" i="14" s="1"/>
  <c r="R28" i="14" s="1"/>
  <c r="P29" i="14"/>
  <c r="Q29" i="14" s="1"/>
  <c r="R29" i="14" s="1"/>
  <c r="P30" i="14"/>
  <c r="Q30" i="14" s="1"/>
  <c r="R30" i="14" s="1"/>
  <c r="P31" i="14"/>
  <c r="Q31" i="14" s="1"/>
  <c r="R31" i="14" s="1"/>
  <c r="P32" i="14"/>
  <c r="Q32" i="14" s="1"/>
  <c r="R32" i="14" s="1"/>
  <c r="P33" i="14"/>
  <c r="Q33" i="14" s="1"/>
  <c r="R33" i="14" s="1"/>
  <c r="P34" i="14"/>
  <c r="Q34" i="14" s="1"/>
  <c r="R34" i="14" s="1"/>
  <c r="P35" i="14"/>
  <c r="Q35" i="14" s="1"/>
  <c r="R35" i="14" s="1"/>
  <c r="P36" i="14"/>
  <c r="Q36" i="14" s="1"/>
  <c r="R36" i="14" s="1"/>
  <c r="P37" i="14"/>
  <c r="Q37" i="14" s="1"/>
  <c r="R37" i="14" s="1"/>
  <c r="P38" i="14"/>
  <c r="Q38" i="14" s="1"/>
  <c r="R38" i="14" s="1"/>
  <c r="P39" i="14"/>
  <c r="Q39" i="14" s="1"/>
  <c r="R39" i="14" s="1"/>
  <c r="P40" i="14"/>
  <c r="Q40" i="14" s="1"/>
  <c r="R40" i="14" s="1"/>
  <c r="P41" i="14"/>
  <c r="Q41" i="14" s="1"/>
  <c r="R41" i="14" s="1"/>
  <c r="P42" i="14"/>
  <c r="Q42" i="14" s="1"/>
  <c r="R42" i="14" s="1"/>
  <c r="P43" i="14"/>
  <c r="Q43" i="14" s="1"/>
  <c r="R43" i="14" s="1"/>
  <c r="U6" i="14"/>
  <c r="U7" i="14"/>
  <c r="V7" i="14" s="1"/>
  <c r="W7" i="14" s="1"/>
  <c r="U8" i="14"/>
  <c r="V8" i="14" s="1"/>
  <c r="W8" i="14" s="1"/>
  <c r="U9" i="14"/>
  <c r="V9" i="14" s="1"/>
  <c r="W9" i="14" s="1"/>
  <c r="U10" i="14"/>
  <c r="V10" i="14" s="1"/>
  <c r="W10" i="14" s="1"/>
  <c r="U11" i="14"/>
  <c r="V11" i="14" s="1"/>
  <c r="W11" i="14" s="1"/>
  <c r="U12" i="14"/>
  <c r="V12" i="14" s="1"/>
  <c r="W12" i="14" s="1"/>
  <c r="U13" i="14"/>
  <c r="V13" i="14" s="1"/>
  <c r="W13" i="14" s="1"/>
  <c r="U14" i="14"/>
  <c r="V14" i="14" s="1"/>
  <c r="W14" i="14" s="1"/>
  <c r="U15" i="14"/>
  <c r="V15" i="14" s="1"/>
  <c r="W15" i="14" s="1"/>
  <c r="U16" i="14"/>
  <c r="V16" i="14" s="1"/>
  <c r="W16" i="14" s="1"/>
  <c r="U17" i="14"/>
  <c r="V17" i="14" s="1"/>
  <c r="W17" i="14" s="1"/>
  <c r="U18" i="14"/>
  <c r="V18" i="14" s="1"/>
  <c r="W18" i="14" s="1"/>
  <c r="U19" i="14"/>
  <c r="V19" i="14" s="1"/>
  <c r="W19" i="14" s="1"/>
  <c r="U20" i="14"/>
  <c r="V20" i="14" s="1"/>
  <c r="W20" i="14" s="1"/>
  <c r="U21" i="14"/>
  <c r="V21" i="14" s="1"/>
  <c r="W21" i="14" s="1"/>
  <c r="U22" i="14"/>
  <c r="V22" i="14" s="1"/>
  <c r="W22" i="14" s="1"/>
  <c r="U23" i="14"/>
  <c r="V23" i="14" s="1"/>
  <c r="W23" i="14" s="1"/>
  <c r="U24" i="14"/>
  <c r="V24" i="14" s="1"/>
  <c r="W24" i="14" s="1"/>
  <c r="U25" i="14"/>
  <c r="V25" i="14" s="1"/>
  <c r="W25" i="14" s="1"/>
  <c r="U26" i="14"/>
  <c r="V26" i="14" s="1"/>
  <c r="W26" i="14" s="1"/>
  <c r="U27" i="14"/>
  <c r="V27" i="14" s="1"/>
  <c r="W27" i="14" s="1"/>
  <c r="U28" i="14"/>
  <c r="V28" i="14" s="1"/>
  <c r="W28" i="14" s="1"/>
  <c r="U29" i="14"/>
  <c r="V29" i="14" s="1"/>
  <c r="W29" i="14" s="1"/>
  <c r="U30" i="14"/>
  <c r="V30" i="14" s="1"/>
  <c r="W30" i="14" s="1"/>
  <c r="U31" i="14"/>
  <c r="V31" i="14" s="1"/>
  <c r="W31" i="14" s="1"/>
  <c r="U32" i="14"/>
  <c r="V32" i="14" s="1"/>
  <c r="W32" i="14" s="1"/>
  <c r="U33" i="14"/>
  <c r="V33" i="14" s="1"/>
  <c r="W33" i="14" s="1"/>
  <c r="U34" i="14"/>
  <c r="V34" i="14" s="1"/>
  <c r="W34" i="14" s="1"/>
  <c r="U35" i="14"/>
  <c r="V35" i="14" s="1"/>
  <c r="W35" i="14" s="1"/>
  <c r="U36" i="14"/>
  <c r="V36" i="14" s="1"/>
  <c r="W36" i="14" s="1"/>
  <c r="U37" i="14"/>
  <c r="V37" i="14" s="1"/>
  <c r="W37" i="14" s="1"/>
  <c r="U38" i="14"/>
  <c r="V38" i="14" s="1"/>
  <c r="W38" i="14" s="1"/>
  <c r="U39" i="14"/>
  <c r="V39" i="14" s="1"/>
  <c r="W39" i="14" s="1"/>
  <c r="U40" i="14"/>
  <c r="V40" i="14" s="1"/>
  <c r="W40" i="14" s="1"/>
  <c r="U41" i="14"/>
  <c r="V41" i="14" s="1"/>
  <c r="W41" i="14" s="1"/>
  <c r="U42" i="14"/>
  <c r="V42" i="14" s="1"/>
  <c r="W42" i="14" s="1"/>
  <c r="U43" i="14"/>
  <c r="V43" i="14" s="1"/>
  <c r="W43" i="14" s="1"/>
  <c r="F6" i="14"/>
  <c r="F7" i="14"/>
  <c r="G7" i="14" s="1"/>
  <c r="H7" i="14" s="1"/>
  <c r="F8" i="14"/>
  <c r="G8" i="14" s="1"/>
  <c r="H8" i="14" s="1"/>
  <c r="F9" i="14"/>
  <c r="G9" i="14" s="1"/>
  <c r="H9" i="14" s="1"/>
  <c r="F10" i="14"/>
  <c r="G10" i="14" s="1"/>
  <c r="H10" i="14" s="1"/>
  <c r="F11" i="14"/>
  <c r="G11" i="14" s="1"/>
  <c r="H11" i="14" s="1"/>
  <c r="F12" i="14"/>
  <c r="G12" i="14" s="1"/>
  <c r="H12" i="14" s="1"/>
  <c r="F13" i="14"/>
  <c r="G13" i="14" s="1"/>
  <c r="H13" i="14" s="1"/>
  <c r="F14" i="14"/>
  <c r="G14" i="14" s="1"/>
  <c r="H14" i="14" s="1"/>
  <c r="F15" i="14"/>
  <c r="G15" i="14" s="1"/>
  <c r="H15" i="14" s="1"/>
  <c r="F16" i="14"/>
  <c r="G16" i="14" s="1"/>
  <c r="H16" i="14" s="1"/>
  <c r="F17" i="14"/>
  <c r="G17" i="14" s="1"/>
  <c r="H17" i="14" s="1"/>
  <c r="F18" i="14"/>
  <c r="G18" i="14" s="1"/>
  <c r="H18" i="14" s="1"/>
  <c r="F19" i="14"/>
  <c r="G19" i="14" s="1"/>
  <c r="H19" i="14" s="1"/>
  <c r="F20" i="14"/>
  <c r="G20" i="14" s="1"/>
  <c r="H20" i="14" s="1"/>
  <c r="F21" i="14"/>
  <c r="G21" i="14" s="1"/>
  <c r="H21" i="14" s="1"/>
  <c r="F22" i="14"/>
  <c r="G22" i="14" s="1"/>
  <c r="H22" i="14" s="1"/>
  <c r="F23" i="14"/>
  <c r="G23" i="14" s="1"/>
  <c r="H23" i="14" s="1"/>
  <c r="F24" i="14"/>
  <c r="G24" i="14" s="1"/>
  <c r="H24" i="14" s="1"/>
  <c r="F25" i="14"/>
  <c r="G25" i="14" s="1"/>
  <c r="H25" i="14" s="1"/>
  <c r="F26" i="14"/>
  <c r="G26" i="14" s="1"/>
  <c r="H26" i="14" s="1"/>
  <c r="F27" i="14"/>
  <c r="G27" i="14" s="1"/>
  <c r="H27" i="14" s="1"/>
  <c r="F28" i="14"/>
  <c r="G28" i="14" s="1"/>
  <c r="H28" i="14" s="1"/>
  <c r="F29" i="14"/>
  <c r="G29" i="14" s="1"/>
  <c r="H29" i="14" s="1"/>
  <c r="F30" i="14"/>
  <c r="G30" i="14" s="1"/>
  <c r="H30" i="14" s="1"/>
  <c r="F31" i="14"/>
  <c r="G31" i="14" s="1"/>
  <c r="H31" i="14" s="1"/>
  <c r="F32" i="14"/>
  <c r="G32" i="14" s="1"/>
  <c r="H32" i="14" s="1"/>
  <c r="F33" i="14"/>
  <c r="G33" i="14" s="1"/>
  <c r="H33" i="14" s="1"/>
  <c r="F34" i="14"/>
  <c r="G34" i="14" s="1"/>
  <c r="H34" i="14" s="1"/>
  <c r="F35" i="14"/>
  <c r="G35" i="14" s="1"/>
  <c r="H35" i="14" s="1"/>
  <c r="F36" i="14"/>
  <c r="G36" i="14" s="1"/>
  <c r="H36" i="14" s="1"/>
  <c r="F37" i="14"/>
  <c r="G37" i="14" s="1"/>
  <c r="H37" i="14" s="1"/>
  <c r="F38" i="14"/>
  <c r="G38" i="14" s="1"/>
  <c r="H38" i="14" s="1"/>
  <c r="F39" i="14"/>
  <c r="G39" i="14" s="1"/>
  <c r="H39" i="14" s="1"/>
  <c r="F40" i="14"/>
  <c r="G40" i="14" s="1"/>
  <c r="H40" i="14" s="1"/>
  <c r="F41" i="14"/>
  <c r="G41" i="14" s="1"/>
  <c r="H41" i="14" s="1"/>
  <c r="F42" i="14"/>
  <c r="G42" i="14" s="1"/>
  <c r="H42" i="14" s="1"/>
  <c r="F43" i="14"/>
  <c r="G43" i="14" s="1"/>
  <c r="H43" i="14" s="1"/>
  <c r="K6" i="14"/>
  <c r="K7" i="14"/>
  <c r="L7" i="14" s="1"/>
  <c r="M7" i="14" s="1"/>
  <c r="K8" i="14"/>
  <c r="L8" i="14" s="1"/>
  <c r="M8" i="14" s="1"/>
  <c r="K9" i="14"/>
  <c r="L9" i="14" s="1"/>
  <c r="M9" i="14" s="1"/>
  <c r="K10" i="14"/>
  <c r="L10" i="14" s="1"/>
  <c r="M10" i="14" s="1"/>
  <c r="K11" i="14"/>
  <c r="L11" i="14" s="1"/>
  <c r="M11" i="14" s="1"/>
  <c r="K12" i="14"/>
  <c r="L12" i="14" s="1"/>
  <c r="M12" i="14" s="1"/>
  <c r="K13" i="14"/>
  <c r="L13" i="14" s="1"/>
  <c r="M13" i="14" s="1"/>
  <c r="K14" i="14"/>
  <c r="L14" i="14" s="1"/>
  <c r="M14" i="14" s="1"/>
  <c r="K15" i="14"/>
  <c r="L15" i="14" s="1"/>
  <c r="M15" i="14" s="1"/>
  <c r="K16" i="14"/>
  <c r="L16" i="14" s="1"/>
  <c r="M16" i="14" s="1"/>
  <c r="K17" i="14"/>
  <c r="L17" i="14" s="1"/>
  <c r="M17" i="14" s="1"/>
  <c r="K18" i="14"/>
  <c r="L18" i="14" s="1"/>
  <c r="M18" i="14" s="1"/>
  <c r="K19" i="14"/>
  <c r="L19" i="14" s="1"/>
  <c r="M19" i="14" s="1"/>
  <c r="K20" i="14"/>
  <c r="L20" i="14" s="1"/>
  <c r="M20" i="14" s="1"/>
  <c r="K21" i="14"/>
  <c r="L21" i="14" s="1"/>
  <c r="M21" i="14" s="1"/>
  <c r="K22" i="14"/>
  <c r="L22" i="14" s="1"/>
  <c r="M22" i="14" s="1"/>
  <c r="K23" i="14"/>
  <c r="L23" i="14" s="1"/>
  <c r="M23" i="14" s="1"/>
  <c r="K24" i="14"/>
  <c r="L24" i="14" s="1"/>
  <c r="M24" i="14" s="1"/>
  <c r="K25" i="14"/>
  <c r="L25" i="14" s="1"/>
  <c r="M25" i="14" s="1"/>
  <c r="K26" i="14"/>
  <c r="L26" i="14" s="1"/>
  <c r="M26" i="14" s="1"/>
  <c r="K27" i="14"/>
  <c r="L27" i="14" s="1"/>
  <c r="M27" i="14" s="1"/>
  <c r="K28" i="14"/>
  <c r="L28" i="14" s="1"/>
  <c r="M28" i="14" s="1"/>
  <c r="K29" i="14"/>
  <c r="L29" i="14" s="1"/>
  <c r="M29" i="14" s="1"/>
  <c r="K30" i="14"/>
  <c r="L30" i="14" s="1"/>
  <c r="M30" i="14" s="1"/>
  <c r="K31" i="14"/>
  <c r="L31" i="14" s="1"/>
  <c r="M31" i="14" s="1"/>
  <c r="K32" i="14"/>
  <c r="L32" i="14" s="1"/>
  <c r="M32" i="14" s="1"/>
  <c r="K33" i="14"/>
  <c r="L33" i="14" s="1"/>
  <c r="M33" i="14" s="1"/>
  <c r="K34" i="14"/>
  <c r="L34" i="14" s="1"/>
  <c r="M34" i="14" s="1"/>
  <c r="K35" i="14"/>
  <c r="L35" i="14" s="1"/>
  <c r="M35" i="14" s="1"/>
  <c r="K36" i="14"/>
  <c r="L36" i="14" s="1"/>
  <c r="M36" i="14" s="1"/>
  <c r="K37" i="14"/>
  <c r="L37" i="14" s="1"/>
  <c r="M37" i="14" s="1"/>
  <c r="K38" i="14"/>
  <c r="L38" i="14" s="1"/>
  <c r="M38" i="14" s="1"/>
  <c r="K39" i="14"/>
  <c r="L39" i="14" s="1"/>
  <c r="M39" i="14" s="1"/>
  <c r="K40" i="14"/>
  <c r="L40" i="14" s="1"/>
  <c r="M40" i="14" s="1"/>
  <c r="K41" i="14"/>
  <c r="L41" i="14" s="1"/>
  <c r="M41" i="14" s="1"/>
  <c r="K42" i="14"/>
  <c r="L42" i="14" s="1"/>
  <c r="M42" i="14" s="1"/>
  <c r="K43" i="14"/>
  <c r="L43" i="14" s="1"/>
  <c r="M43" i="14" s="1"/>
  <c r="EF6" i="14"/>
  <c r="EF7" i="14"/>
  <c r="EG7" i="14" s="1"/>
  <c r="EH7" i="14" s="1"/>
  <c r="EF8" i="14"/>
  <c r="EG8" i="14" s="1"/>
  <c r="EH8" i="14" s="1"/>
  <c r="EF9" i="14"/>
  <c r="EG9" i="14" s="1"/>
  <c r="EH9" i="14" s="1"/>
  <c r="EF10" i="14"/>
  <c r="EG10" i="14" s="1"/>
  <c r="EH10" i="14" s="1"/>
  <c r="EF11" i="14"/>
  <c r="EG11" i="14" s="1"/>
  <c r="EH11" i="14" s="1"/>
  <c r="EF12" i="14"/>
  <c r="EG12" i="14" s="1"/>
  <c r="EH12" i="14" s="1"/>
  <c r="EF13" i="14"/>
  <c r="EG13" i="14" s="1"/>
  <c r="EH13" i="14" s="1"/>
  <c r="EF14" i="14"/>
  <c r="EG14" i="14" s="1"/>
  <c r="EH14" i="14" s="1"/>
  <c r="EF15" i="14"/>
  <c r="EG15" i="14" s="1"/>
  <c r="EH15" i="14" s="1"/>
  <c r="EF16" i="14"/>
  <c r="EG16" i="14" s="1"/>
  <c r="EH16" i="14" s="1"/>
  <c r="EF17" i="14"/>
  <c r="EG17" i="14" s="1"/>
  <c r="EH17" i="14" s="1"/>
  <c r="EF18" i="14"/>
  <c r="EG18" i="14" s="1"/>
  <c r="EH18" i="14" s="1"/>
  <c r="EF19" i="14"/>
  <c r="EG19" i="14" s="1"/>
  <c r="EH19" i="14" s="1"/>
  <c r="EF20" i="14"/>
  <c r="EG20" i="14" s="1"/>
  <c r="EH20" i="14" s="1"/>
  <c r="EF21" i="14"/>
  <c r="EG21" i="14" s="1"/>
  <c r="EH21" i="14" s="1"/>
  <c r="EF22" i="14"/>
  <c r="EG22" i="14" s="1"/>
  <c r="EH22" i="14" s="1"/>
  <c r="EF23" i="14"/>
  <c r="EG23" i="14" s="1"/>
  <c r="EH23" i="14" s="1"/>
  <c r="EF24" i="14"/>
  <c r="EG24" i="14" s="1"/>
  <c r="EH24" i="14" s="1"/>
  <c r="EF25" i="14"/>
  <c r="EG25" i="14" s="1"/>
  <c r="EH25" i="14" s="1"/>
  <c r="EF26" i="14"/>
  <c r="EG26" i="14" s="1"/>
  <c r="EH26" i="14" s="1"/>
  <c r="EF27" i="14"/>
  <c r="EG27" i="14" s="1"/>
  <c r="EH27" i="14" s="1"/>
  <c r="EF28" i="14"/>
  <c r="EG28" i="14" s="1"/>
  <c r="EH28" i="14" s="1"/>
  <c r="EF29" i="14"/>
  <c r="EG29" i="14" s="1"/>
  <c r="EH29" i="14" s="1"/>
  <c r="EF30" i="14"/>
  <c r="EG30" i="14" s="1"/>
  <c r="EH30" i="14" s="1"/>
  <c r="EF31" i="14"/>
  <c r="EG31" i="14" s="1"/>
  <c r="EH31" i="14" s="1"/>
  <c r="EF32" i="14"/>
  <c r="EG32" i="14" s="1"/>
  <c r="EH32" i="14" s="1"/>
  <c r="EF33" i="14"/>
  <c r="EG33" i="14" s="1"/>
  <c r="EH33" i="14" s="1"/>
  <c r="EF34" i="14"/>
  <c r="EG34" i="14" s="1"/>
  <c r="EH34" i="14" s="1"/>
  <c r="EF35" i="14"/>
  <c r="EG35" i="14" s="1"/>
  <c r="EH35" i="14" s="1"/>
  <c r="EF36" i="14"/>
  <c r="EG36" i="14" s="1"/>
  <c r="EH36" i="14" s="1"/>
  <c r="EF37" i="14"/>
  <c r="EG37" i="14" s="1"/>
  <c r="EH37" i="14" s="1"/>
  <c r="EF38" i="14"/>
  <c r="EG38" i="14" s="1"/>
  <c r="EH38" i="14" s="1"/>
  <c r="EF39" i="14"/>
  <c r="EG39" i="14" s="1"/>
  <c r="EH39" i="14" s="1"/>
  <c r="EF40" i="14"/>
  <c r="EG40" i="14" s="1"/>
  <c r="EH40" i="14" s="1"/>
  <c r="EF41" i="14"/>
  <c r="EG41" i="14" s="1"/>
  <c r="EH41" i="14" s="1"/>
  <c r="EF42" i="14"/>
  <c r="EG42" i="14" s="1"/>
  <c r="EH42" i="14" s="1"/>
  <c r="EF43" i="14"/>
  <c r="EG43" i="14" s="1"/>
  <c r="EH43" i="14" s="1"/>
  <c r="CR6" i="14"/>
  <c r="CR7" i="14"/>
  <c r="CS7" i="14" s="1"/>
  <c r="CT7" i="14" s="1"/>
  <c r="CR8" i="14"/>
  <c r="CS8" i="14" s="1"/>
  <c r="CT8" i="14" s="1"/>
  <c r="CR9" i="14"/>
  <c r="CS9" i="14" s="1"/>
  <c r="CT9" i="14" s="1"/>
  <c r="CR10" i="14"/>
  <c r="CS10" i="14" s="1"/>
  <c r="CT10" i="14" s="1"/>
  <c r="CR11" i="14"/>
  <c r="CS11" i="14" s="1"/>
  <c r="CT11" i="14" s="1"/>
  <c r="CR12" i="14"/>
  <c r="CS12" i="14" s="1"/>
  <c r="CT12" i="14" s="1"/>
  <c r="CR13" i="14"/>
  <c r="CS13" i="14" s="1"/>
  <c r="CT13" i="14" s="1"/>
  <c r="CR14" i="14"/>
  <c r="CS14" i="14" s="1"/>
  <c r="CT14" i="14" s="1"/>
  <c r="CR15" i="14"/>
  <c r="CS15" i="14" s="1"/>
  <c r="CT15" i="14" s="1"/>
  <c r="CR16" i="14"/>
  <c r="CS16" i="14" s="1"/>
  <c r="CT16" i="14" s="1"/>
  <c r="CR17" i="14"/>
  <c r="CS17" i="14" s="1"/>
  <c r="CT17" i="14" s="1"/>
  <c r="CR18" i="14"/>
  <c r="CS18" i="14" s="1"/>
  <c r="CT18" i="14" s="1"/>
  <c r="CR19" i="14"/>
  <c r="CS19" i="14" s="1"/>
  <c r="CT19" i="14" s="1"/>
  <c r="CR20" i="14"/>
  <c r="CS20" i="14" s="1"/>
  <c r="CT20" i="14" s="1"/>
  <c r="CR21" i="14"/>
  <c r="CS21" i="14" s="1"/>
  <c r="CT21" i="14" s="1"/>
  <c r="CR22" i="14"/>
  <c r="CS22" i="14" s="1"/>
  <c r="CT22" i="14" s="1"/>
  <c r="CR23" i="14"/>
  <c r="CS23" i="14" s="1"/>
  <c r="CT23" i="14" s="1"/>
  <c r="CR24" i="14"/>
  <c r="CS24" i="14" s="1"/>
  <c r="CT24" i="14" s="1"/>
  <c r="CR25" i="14"/>
  <c r="CS25" i="14" s="1"/>
  <c r="CT25" i="14" s="1"/>
  <c r="CR26" i="14"/>
  <c r="CS26" i="14" s="1"/>
  <c r="CT26" i="14" s="1"/>
  <c r="CR27" i="14"/>
  <c r="CS27" i="14" s="1"/>
  <c r="CT27" i="14" s="1"/>
  <c r="CR28" i="14"/>
  <c r="CS28" i="14" s="1"/>
  <c r="CT28" i="14" s="1"/>
  <c r="CR29" i="14"/>
  <c r="CS29" i="14" s="1"/>
  <c r="CT29" i="14" s="1"/>
  <c r="CR30" i="14"/>
  <c r="CS30" i="14" s="1"/>
  <c r="CT30" i="14" s="1"/>
  <c r="CR31" i="14"/>
  <c r="CS31" i="14" s="1"/>
  <c r="CT31" i="14" s="1"/>
  <c r="CR32" i="14"/>
  <c r="CS32" i="14" s="1"/>
  <c r="CT32" i="14" s="1"/>
  <c r="CR33" i="14"/>
  <c r="CS33" i="14" s="1"/>
  <c r="CT33" i="14" s="1"/>
  <c r="CR34" i="14"/>
  <c r="CS34" i="14" s="1"/>
  <c r="CT34" i="14" s="1"/>
  <c r="CR35" i="14"/>
  <c r="CS35" i="14" s="1"/>
  <c r="CT35" i="14" s="1"/>
  <c r="CR36" i="14"/>
  <c r="CS36" i="14" s="1"/>
  <c r="CT36" i="14" s="1"/>
  <c r="CR37" i="14"/>
  <c r="CS37" i="14" s="1"/>
  <c r="CT37" i="14" s="1"/>
  <c r="CR38" i="14"/>
  <c r="CS38" i="14" s="1"/>
  <c r="CT38" i="14" s="1"/>
  <c r="CR39" i="14"/>
  <c r="CS39" i="14" s="1"/>
  <c r="CT39" i="14" s="1"/>
  <c r="CR40" i="14"/>
  <c r="CS40" i="14" s="1"/>
  <c r="CT40" i="14" s="1"/>
  <c r="CR41" i="14"/>
  <c r="CS41" i="14" s="1"/>
  <c r="CT41" i="14" s="1"/>
  <c r="CR42" i="14"/>
  <c r="CS42" i="14" s="1"/>
  <c r="CT42" i="14" s="1"/>
  <c r="CR43" i="14"/>
  <c r="CS43" i="14" s="1"/>
  <c r="CT43" i="14" s="1"/>
  <c r="DL6" i="14"/>
  <c r="DL7" i="14"/>
  <c r="DM7" i="14" s="1"/>
  <c r="DN7" i="14" s="1"/>
  <c r="DL8" i="14"/>
  <c r="DM8" i="14" s="1"/>
  <c r="DN8" i="14" s="1"/>
  <c r="DL9" i="14"/>
  <c r="DM9" i="14" s="1"/>
  <c r="DN9" i="14" s="1"/>
  <c r="DL10" i="14"/>
  <c r="DM10" i="14" s="1"/>
  <c r="DN10" i="14" s="1"/>
  <c r="DL11" i="14"/>
  <c r="DM11" i="14" s="1"/>
  <c r="DN11" i="14" s="1"/>
  <c r="DL12" i="14"/>
  <c r="DM12" i="14" s="1"/>
  <c r="DN12" i="14" s="1"/>
  <c r="DL13" i="14"/>
  <c r="DM13" i="14" s="1"/>
  <c r="DN13" i="14" s="1"/>
  <c r="DL14" i="14"/>
  <c r="DM14" i="14" s="1"/>
  <c r="DN14" i="14" s="1"/>
  <c r="DL15" i="14"/>
  <c r="DM15" i="14" s="1"/>
  <c r="DN15" i="14" s="1"/>
  <c r="DL16" i="14"/>
  <c r="DM16" i="14" s="1"/>
  <c r="DN16" i="14" s="1"/>
  <c r="DL17" i="14"/>
  <c r="DM17" i="14" s="1"/>
  <c r="DN17" i="14" s="1"/>
  <c r="DL18" i="14"/>
  <c r="DM18" i="14" s="1"/>
  <c r="DN18" i="14" s="1"/>
  <c r="DL19" i="14"/>
  <c r="DM19" i="14" s="1"/>
  <c r="DN19" i="14" s="1"/>
  <c r="DL20" i="14"/>
  <c r="DM20" i="14" s="1"/>
  <c r="DN20" i="14" s="1"/>
  <c r="DL21" i="14"/>
  <c r="DM21" i="14" s="1"/>
  <c r="DN21" i="14" s="1"/>
  <c r="DL22" i="14"/>
  <c r="DM22" i="14" s="1"/>
  <c r="DN22" i="14" s="1"/>
  <c r="DL23" i="14"/>
  <c r="DM23" i="14" s="1"/>
  <c r="DN23" i="14" s="1"/>
  <c r="DL24" i="14"/>
  <c r="DM24" i="14" s="1"/>
  <c r="DN24" i="14" s="1"/>
  <c r="DL25" i="14"/>
  <c r="DM25" i="14" s="1"/>
  <c r="DN25" i="14" s="1"/>
  <c r="DL26" i="14"/>
  <c r="DM26" i="14" s="1"/>
  <c r="DN26" i="14" s="1"/>
  <c r="DL27" i="14"/>
  <c r="DM27" i="14" s="1"/>
  <c r="DN27" i="14" s="1"/>
  <c r="DL28" i="14"/>
  <c r="DM28" i="14" s="1"/>
  <c r="DN28" i="14" s="1"/>
  <c r="DL29" i="14"/>
  <c r="DM29" i="14" s="1"/>
  <c r="DN29" i="14" s="1"/>
  <c r="DL30" i="14"/>
  <c r="DM30" i="14" s="1"/>
  <c r="DN30" i="14" s="1"/>
  <c r="DL31" i="14"/>
  <c r="DM31" i="14" s="1"/>
  <c r="DN31" i="14" s="1"/>
  <c r="DL32" i="14"/>
  <c r="DM32" i="14" s="1"/>
  <c r="DN32" i="14" s="1"/>
  <c r="DL33" i="14"/>
  <c r="DM33" i="14" s="1"/>
  <c r="DN33" i="14" s="1"/>
  <c r="DL34" i="14"/>
  <c r="DM34" i="14" s="1"/>
  <c r="DN34" i="14" s="1"/>
  <c r="DL35" i="14"/>
  <c r="DM35" i="14" s="1"/>
  <c r="DN35" i="14" s="1"/>
  <c r="DL36" i="14"/>
  <c r="DM36" i="14" s="1"/>
  <c r="DN36" i="14" s="1"/>
  <c r="DL37" i="14"/>
  <c r="DM37" i="14" s="1"/>
  <c r="DN37" i="14" s="1"/>
  <c r="DL38" i="14"/>
  <c r="DM38" i="14" s="1"/>
  <c r="DN38" i="14" s="1"/>
  <c r="DL39" i="14"/>
  <c r="DM39" i="14" s="1"/>
  <c r="DN39" i="14" s="1"/>
  <c r="DL40" i="14"/>
  <c r="DM40" i="14" s="1"/>
  <c r="DN40" i="14" s="1"/>
  <c r="DL41" i="14"/>
  <c r="DM41" i="14" s="1"/>
  <c r="DN41" i="14" s="1"/>
  <c r="DL42" i="14"/>
  <c r="DM42" i="14" s="1"/>
  <c r="DN42" i="14" s="1"/>
  <c r="DL43" i="14"/>
  <c r="DM43" i="14" s="1"/>
  <c r="DN43" i="14" s="1"/>
  <c r="F44" i="14"/>
  <c r="G44" i="14" s="1"/>
  <c r="H44" i="14" s="1"/>
  <c r="AT44" i="14"/>
  <c r="AU44" i="14" s="1"/>
  <c r="AV44" i="14" s="1"/>
  <c r="BN44" i="14"/>
  <c r="BO44" i="14" s="1"/>
  <c r="BP44" i="14" s="1"/>
  <c r="CH44" i="14"/>
  <c r="CI44" i="14" s="1"/>
  <c r="CJ44" i="14" s="1"/>
  <c r="FE6" i="14"/>
  <c r="FE7" i="14"/>
  <c r="FF7" i="14" s="1"/>
  <c r="FG7" i="14" s="1"/>
  <c r="FE8" i="14"/>
  <c r="FF8" i="14" s="1"/>
  <c r="FG8" i="14" s="1"/>
  <c r="FE9" i="14"/>
  <c r="FF9" i="14" s="1"/>
  <c r="FG9" i="14" s="1"/>
  <c r="FE10" i="14"/>
  <c r="FF10" i="14" s="1"/>
  <c r="FG10" i="14" s="1"/>
  <c r="FE11" i="14"/>
  <c r="FF11" i="14" s="1"/>
  <c r="FG11" i="14" s="1"/>
  <c r="FE12" i="14"/>
  <c r="FF12" i="14" s="1"/>
  <c r="FG12" i="14" s="1"/>
  <c r="FE13" i="14"/>
  <c r="FF13" i="14" s="1"/>
  <c r="FG13" i="14" s="1"/>
  <c r="FE14" i="14"/>
  <c r="FF14" i="14" s="1"/>
  <c r="FG14" i="14" s="1"/>
  <c r="FE15" i="14"/>
  <c r="FF15" i="14" s="1"/>
  <c r="FG15" i="14" s="1"/>
  <c r="FE16" i="14"/>
  <c r="FF16" i="14" s="1"/>
  <c r="FG16" i="14" s="1"/>
  <c r="FE17" i="14"/>
  <c r="FF17" i="14" s="1"/>
  <c r="FG17" i="14" s="1"/>
  <c r="FE18" i="14"/>
  <c r="FF18" i="14" s="1"/>
  <c r="FG18" i="14" s="1"/>
  <c r="FE19" i="14"/>
  <c r="FF19" i="14" s="1"/>
  <c r="FG19" i="14" s="1"/>
  <c r="FE20" i="14"/>
  <c r="FF20" i="14" s="1"/>
  <c r="FG20" i="14" s="1"/>
  <c r="FE21" i="14"/>
  <c r="FF21" i="14" s="1"/>
  <c r="FG21" i="14" s="1"/>
  <c r="FE22" i="14"/>
  <c r="FF22" i="14" s="1"/>
  <c r="FG22" i="14" s="1"/>
  <c r="FE23" i="14"/>
  <c r="FF23" i="14" s="1"/>
  <c r="FG23" i="14" s="1"/>
  <c r="FE24" i="14"/>
  <c r="FF24" i="14" s="1"/>
  <c r="FG24" i="14" s="1"/>
  <c r="FE25" i="14"/>
  <c r="FF25" i="14" s="1"/>
  <c r="FG25" i="14" s="1"/>
  <c r="FE26" i="14"/>
  <c r="FF26" i="14" s="1"/>
  <c r="FG26" i="14" s="1"/>
  <c r="FE27" i="14"/>
  <c r="FF27" i="14" s="1"/>
  <c r="FG27" i="14" s="1"/>
  <c r="FE28" i="14"/>
  <c r="FF28" i="14" s="1"/>
  <c r="FG28" i="14" s="1"/>
  <c r="FE29" i="14"/>
  <c r="FF29" i="14" s="1"/>
  <c r="FG29" i="14" s="1"/>
  <c r="FE30" i="14"/>
  <c r="FF30" i="14" s="1"/>
  <c r="FG30" i="14" s="1"/>
  <c r="FE31" i="14"/>
  <c r="FF31" i="14" s="1"/>
  <c r="FG31" i="14" s="1"/>
  <c r="FE32" i="14"/>
  <c r="FF32" i="14" s="1"/>
  <c r="FG32" i="14" s="1"/>
  <c r="FE33" i="14"/>
  <c r="FF33" i="14" s="1"/>
  <c r="FG33" i="14" s="1"/>
  <c r="FE34" i="14"/>
  <c r="FF34" i="14" s="1"/>
  <c r="FG34" i="14" s="1"/>
  <c r="FE35" i="14"/>
  <c r="FF35" i="14" s="1"/>
  <c r="FG35" i="14" s="1"/>
  <c r="FE36" i="14"/>
  <c r="FF36" i="14" s="1"/>
  <c r="FG36" i="14" s="1"/>
  <c r="FE37" i="14"/>
  <c r="FF37" i="14" s="1"/>
  <c r="FG37" i="14" s="1"/>
  <c r="FE38" i="14"/>
  <c r="FF38" i="14" s="1"/>
  <c r="FG38" i="14" s="1"/>
  <c r="FE39" i="14"/>
  <c r="FF39" i="14" s="1"/>
  <c r="FG39" i="14" s="1"/>
  <c r="FE40" i="14"/>
  <c r="FF40" i="14" s="1"/>
  <c r="FG40" i="14" s="1"/>
  <c r="FE41" i="14"/>
  <c r="FF41" i="14" s="1"/>
  <c r="FG41" i="14" s="1"/>
  <c r="FE42" i="14"/>
  <c r="FF42" i="14" s="1"/>
  <c r="FG42" i="14" s="1"/>
  <c r="FE43" i="14"/>
  <c r="FF43" i="14" s="1"/>
  <c r="FG43" i="14" s="1"/>
  <c r="FY6" i="14"/>
  <c r="FY7" i="14"/>
  <c r="FZ7" i="14" s="1"/>
  <c r="GA7" i="14" s="1"/>
  <c r="FY8" i="14"/>
  <c r="FZ8" i="14" s="1"/>
  <c r="GA8" i="14" s="1"/>
  <c r="FY9" i="14"/>
  <c r="FZ9" i="14" s="1"/>
  <c r="GA9" i="14" s="1"/>
  <c r="FY10" i="14"/>
  <c r="FZ10" i="14" s="1"/>
  <c r="GA10" i="14" s="1"/>
  <c r="FY11" i="14"/>
  <c r="FZ11" i="14" s="1"/>
  <c r="GA11" i="14" s="1"/>
  <c r="FY12" i="14"/>
  <c r="FZ12" i="14" s="1"/>
  <c r="GA12" i="14" s="1"/>
  <c r="FY13" i="14"/>
  <c r="FZ13" i="14" s="1"/>
  <c r="GA13" i="14" s="1"/>
  <c r="FY14" i="14"/>
  <c r="FZ14" i="14" s="1"/>
  <c r="GA14" i="14" s="1"/>
  <c r="FY15" i="14"/>
  <c r="FZ15" i="14" s="1"/>
  <c r="GA15" i="14" s="1"/>
  <c r="FY16" i="14"/>
  <c r="FZ16" i="14" s="1"/>
  <c r="GA16" i="14" s="1"/>
  <c r="FY17" i="14"/>
  <c r="FZ17" i="14" s="1"/>
  <c r="GA17" i="14" s="1"/>
  <c r="FY18" i="14"/>
  <c r="FZ18" i="14" s="1"/>
  <c r="GA18" i="14" s="1"/>
  <c r="FY19" i="14"/>
  <c r="FZ19" i="14" s="1"/>
  <c r="GA19" i="14" s="1"/>
  <c r="FY20" i="14"/>
  <c r="FZ20" i="14" s="1"/>
  <c r="GA20" i="14" s="1"/>
  <c r="FY21" i="14"/>
  <c r="FZ21" i="14" s="1"/>
  <c r="GA21" i="14" s="1"/>
  <c r="FY22" i="14"/>
  <c r="FZ22" i="14" s="1"/>
  <c r="GA22" i="14" s="1"/>
  <c r="FY23" i="14"/>
  <c r="FZ23" i="14" s="1"/>
  <c r="GA23" i="14" s="1"/>
  <c r="FY24" i="14"/>
  <c r="FZ24" i="14" s="1"/>
  <c r="GA24" i="14" s="1"/>
  <c r="FY25" i="14"/>
  <c r="FZ25" i="14" s="1"/>
  <c r="GA25" i="14" s="1"/>
  <c r="FY26" i="14"/>
  <c r="FZ26" i="14" s="1"/>
  <c r="GA26" i="14" s="1"/>
  <c r="FY27" i="14"/>
  <c r="FZ27" i="14" s="1"/>
  <c r="GA27" i="14" s="1"/>
  <c r="FY28" i="14"/>
  <c r="FZ28" i="14" s="1"/>
  <c r="GA28" i="14" s="1"/>
  <c r="FY29" i="14"/>
  <c r="FZ29" i="14" s="1"/>
  <c r="GA29" i="14" s="1"/>
  <c r="FY30" i="14"/>
  <c r="FZ30" i="14" s="1"/>
  <c r="GA30" i="14" s="1"/>
  <c r="FY31" i="14"/>
  <c r="FZ31" i="14" s="1"/>
  <c r="GA31" i="14" s="1"/>
  <c r="FY32" i="14"/>
  <c r="FZ32" i="14" s="1"/>
  <c r="GA32" i="14" s="1"/>
  <c r="FY33" i="14"/>
  <c r="FZ33" i="14" s="1"/>
  <c r="GA33" i="14" s="1"/>
  <c r="FY34" i="14"/>
  <c r="FZ34" i="14" s="1"/>
  <c r="GA34" i="14" s="1"/>
  <c r="FY35" i="14"/>
  <c r="FZ35" i="14" s="1"/>
  <c r="GA35" i="14" s="1"/>
  <c r="FY36" i="14"/>
  <c r="FZ36" i="14" s="1"/>
  <c r="GA36" i="14" s="1"/>
  <c r="FY37" i="14"/>
  <c r="FZ37" i="14" s="1"/>
  <c r="GA37" i="14" s="1"/>
  <c r="FY38" i="14"/>
  <c r="FZ38" i="14" s="1"/>
  <c r="GA38" i="14" s="1"/>
  <c r="FY39" i="14"/>
  <c r="FZ39" i="14" s="1"/>
  <c r="GA39" i="14" s="1"/>
  <c r="FY40" i="14"/>
  <c r="FZ40" i="14" s="1"/>
  <c r="GA40" i="14" s="1"/>
  <c r="FY41" i="14"/>
  <c r="FZ41" i="14" s="1"/>
  <c r="GA41" i="14" s="1"/>
  <c r="FY42" i="14"/>
  <c r="FZ42" i="14" s="1"/>
  <c r="GA42" i="14" s="1"/>
  <c r="FY43" i="14"/>
  <c r="FZ43" i="14" s="1"/>
  <c r="GA43" i="14" s="1"/>
  <c r="GS6" i="14"/>
  <c r="GS7" i="14"/>
  <c r="GT7" i="14" s="1"/>
  <c r="GU7" i="14" s="1"/>
  <c r="GS8" i="14"/>
  <c r="GT8" i="14" s="1"/>
  <c r="GU8" i="14" s="1"/>
  <c r="GS9" i="14"/>
  <c r="GT9" i="14" s="1"/>
  <c r="GU9" i="14" s="1"/>
  <c r="GS10" i="14"/>
  <c r="GT10" i="14" s="1"/>
  <c r="GU10" i="14" s="1"/>
  <c r="GS11" i="14"/>
  <c r="GT11" i="14" s="1"/>
  <c r="GU11" i="14" s="1"/>
  <c r="GS12" i="14"/>
  <c r="GT12" i="14" s="1"/>
  <c r="GU12" i="14" s="1"/>
  <c r="GS13" i="14"/>
  <c r="GT13" i="14" s="1"/>
  <c r="GU13" i="14" s="1"/>
  <c r="GS14" i="14"/>
  <c r="GT14" i="14" s="1"/>
  <c r="GU14" i="14" s="1"/>
  <c r="GS15" i="14"/>
  <c r="GT15" i="14" s="1"/>
  <c r="GU15" i="14" s="1"/>
  <c r="GS16" i="14"/>
  <c r="GT16" i="14" s="1"/>
  <c r="GU16" i="14" s="1"/>
  <c r="GS17" i="14"/>
  <c r="GT17" i="14" s="1"/>
  <c r="GU17" i="14" s="1"/>
  <c r="GS18" i="14"/>
  <c r="GT18" i="14" s="1"/>
  <c r="GU18" i="14" s="1"/>
  <c r="GS19" i="14"/>
  <c r="GT19" i="14" s="1"/>
  <c r="GU19" i="14" s="1"/>
  <c r="GS20" i="14"/>
  <c r="GT20" i="14" s="1"/>
  <c r="GU20" i="14" s="1"/>
  <c r="GS21" i="14"/>
  <c r="GT21" i="14" s="1"/>
  <c r="GU21" i="14" s="1"/>
  <c r="GS22" i="14"/>
  <c r="GT22" i="14" s="1"/>
  <c r="GU22" i="14" s="1"/>
  <c r="GS23" i="14"/>
  <c r="GT23" i="14" s="1"/>
  <c r="GU23" i="14" s="1"/>
  <c r="GS24" i="14"/>
  <c r="GT24" i="14" s="1"/>
  <c r="GU24" i="14" s="1"/>
  <c r="GS25" i="14"/>
  <c r="GT25" i="14" s="1"/>
  <c r="GU25" i="14" s="1"/>
  <c r="GS26" i="14"/>
  <c r="GT26" i="14" s="1"/>
  <c r="GU26" i="14" s="1"/>
  <c r="GS27" i="14"/>
  <c r="GT27" i="14" s="1"/>
  <c r="GU27" i="14" s="1"/>
  <c r="GS28" i="14"/>
  <c r="GT28" i="14" s="1"/>
  <c r="GU28" i="14" s="1"/>
  <c r="GS29" i="14"/>
  <c r="GT29" i="14" s="1"/>
  <c r="GU29" i="14" s="1"/>
  <c r="GS30" i="14"/>
  <c r="GT30" i="14" s="1"/>
  <c r="GU30" i="14" s="1"/>
  <c r="GS31" i="14"/>
  <c r="GT31" i="14" s="1"/>
  <c r="GU31" i="14" s="1"/>
  <c r="GS32" i="14"/>
  <c r="GT32" i="14" s="1"/>
  <c r="GU32" i="14" s="1"/>
  <c r="GS33" i="14"/>
  <c r="GT33" i="14" s="1"/>
  <c r="GU33" i="14" s="1"/>
  <c r="GS34" i="14"/>
  <c r="GT34" i="14" s="1"/>
  <c r="GU34" i="14" s="1"/>
  <c r="GS35" i="14"/>
  <c r="GT35" i="14" s="1"/>
  <c r="GU35" i="14" s="1"/>
  <c r="GS36" i="14"/>
  <c r="GT36" i="14" s="1"/>
  <c r="GU36" i="14" s="1"/>
  <c r="GS37" i="14"/>
  <c r="GT37" i="14" s="1"/>
  <c r="GU37" i="14" s="1"/>
  <c r="GS38" i="14"/>
  <c r="GT38" i="14" s="1"/>
  <c r="GU38" i="14" s="1"/>
  <c r="GS39" i="14"/>
  <c r="GT39" i="14" s="1"/>
  <c r="GU39" i="14" s="1"/>
  <c r="GS40" i="14"/>
  <c r="GT40" i="14" s="1"/>
  <c r="GU40" i="14" s="1"/>
  <c r="GS41" i="14"/>
  <c r="GT41" i="14" s="1"/>
  <c r="GU41" i="14" s="1"/>
  <c r="GS42" i="14"/>
  <c r="GT42" i="14" s="1"/>
  <c r="GU42" i="14" s="1"/>
  <c r="GS43" i="14"/>
  <c r="GT43" i="14" s="1"/>
  <c r="GU43" i="14" s="1"/>
  <c r="BX6" i="14"/>
  <c r="BX7" i="14"/>
  <c r="BY7" i="14" s="1"/>
  <c r="BZ7" i="14" s="1"/>
  <c r="BX8" i="14"/>
  <c r="BY8" i="14" s="1"/>
  <c r="BZ8" i="14" s="1"/>
  <c r="BX9" i="14"/>
  <c r="BY9" i="14" s="1"/>
  <c r="BZ9" i="14" s="1"/>
  <c r="BX10" i="14"/>
  <c r="BY10" i="14" s="1"/>
  <c r="BZ10" i="14" s="1"/>
  <c r="BX11" i="14"/>
  <c r="BY11" i="14" s="1"/>
  <c r="BZ11" i="14" s="1"/>
  <c r="BX12" i="14"/>
  <c r="BY12" i="14" s="1"/>
  <c r="BZ12" i="14" s="1"/>
  <c r="BX13" i="14"/>
  <c r="BY13" i="14" s="1"/>
  <c r="BZ13" i="14" s="1"/>
  <c r="BX14" i="14"/>
  <c r="BY14" i="14" s="1"/>
  <c r="BZ14" i="14" s="1"/>
  <c r="BX15" i="14"/>
  <c r="BY15" i="14" s="1"/>
  <c r="BZ15" i="14" s="1"/>
  <c r="BX16" i="14"/>
  <c r="BY16" i="14" s="1"/>
  <c r="BZ16" i="14" s="1"/>
  <c r="BX17" i="14"/>
  <c r="BY17" i="14" s="1"/>
  <c r="BZ17" i="14" s="1"/>
  <c r="BX18" i="14"/>
  <c r="BY18" i="14" s="1"/>
  <c r="BZ18" i="14" s="1"/>
  <c r="BX19" i="14"/>
  <c r="BY19" i="14" s="1"/>
  <c r="BZ19" i="14" s="1"/>
  <c r="BX20" i="14"/>
  <c r="BY20" i="14" s="1"/>
  <c r="BZ20" i="14" s="1"/>
  <c r="BX21" i="14"/>
  <c r="BY21" i="14" s="1"/>
  <c r="BZ21" i="14" s="1"/>
  <c r="BX22" i="14"/>
  <c r="BY22" i="14" s="1"/>
  <c r="BZ22" i="14" s="1"/>
  <c r="BX23" i="14"/>
  <c r="BY23" i="14" s="1"/>
  <c r="BZ23" i="14" s="1"/>
  <c r="BX24" i="14"/>
  <c r="BY24" i="14" s="1"/>
  <c r="BZ24" i="14" s="1"/>
  <c r="BX25" i="14"/>
  <c r="BY25" i="14" s="1"/>
  <c r="BZ25" i="14" s="1"/>
  <c r="BX26" i="14"/>
  <c r="BY26" i="14" s="1"/>
  <c r="BZ26" i="14" s="1"/>
  <c r="BX27" i="14"/>
  <c r="BY27" i="14" s="1"/>
  <c r="BZ27" i="14" s="1"/>
  <c r="BX28" i="14"/>
  <c r="BY28" i="14" s="1"/>
  <c r="BZ28" i="14" s="1"/>
  <c r="BX29" i="14"/>
  <c r="BY29" i="14" s="1"/>
  <c r="BZ29" i="14" s="1"/>
  <c r="BX30" i="14"/>
  <c r="BY30" i="14" s="1"/>
  <c r="BZ30" i="14" s="1"/>
  <c r="BX31" i="14"/>
  <c r="BY31" i="14" s="1"/>
  <c r="BZ31" i="14" s="1"/>
  <c r="BX32" i="14"/>
  <c r="BY32" i="14" s="1"/>
  <c r="BZ32" i="14" s="1"/>
  <c r="BX33" i="14"/>
  <c r="BY33" i="14" s="1"/>
  <c r="BZ33" i="14" s="1"/>
  <c r="BX34" i="14"/>
  <c r="BY34" i="14" s="1"/>
  <c r="BZ34" i="14" s="1"/>
  <c r="BX35" i="14"/>
  <c r="BY35" i="14" s="1"/>
  <c r="BZ35" i="14" s="1"/>
  <c r="BX36" i="14"/>
  <c r="BY36" i="14" s="1"/>
  <c r="BZ36" i="14" s="1"/>
  <c r="BX37" i="14"/>
  <c r="BY37" i="14" s="1"/>
  <c r="BZ37" i="14" s="1"/>
  <c r="BX38" i="14"/>
  <c r="BY38" i="14" s="1"/>
  <c r="BZ38" i="14" s="1"/>
  <c r="BX39" i="14"/>
  <c r="BY39" i="14" s="1"/>
  <c r="BZ39" i="14" s="1"/>
  <c r="BX40" i="14"/>
  <c r="BY40" i="14" s="1"/>
  <c r="BZ40" i="14" s="1"/>
  <c r="BX41" i="14"/>
  <c r="BY41" i="14" s="1"/>
  <c r="BZ41" i="14" s="1"/>
  <c r="BX42" i="14"/>
  <c r="BY42" i="14" s="1"/>
  <c r="BZ42" i="14" s="1"/>
  <c r="BX43" i="14"/>
  <c r="BY43" i="14" s="1"/>
  <c r="BZ43" i="14" s="1"/>
  <c r="CM6" i="14"/>
  <c r="CM7" i="14"/>
  <c r="CN7" i="14" s="1"/>
  <c r="CO7" i="14" s="1"/>
  <c r="CM8" i="14"/>
  <c r="CN8" i="14" s="1"/>
  <c r="CO8" i="14" s="1"/>
  <c r="CM9" i="14"/>
  <c r="CN9" i="14" s="1"/>
  <c r="CO9" i="14" s="1"/>
  <c r="CM10" i="14"/>
  <c r="CN10" i="14" s="1"/>
  <c r="CO10" i="14" s="1"/>
  <c r="CM11" i="14"/>
  <c r="CN11" i="14" s="1"/>
  <c r="CO11" i="14" s="1"/>
  <c r="CM12" i="14"/>
  <c r="CN12" i="14" s="1"/>
  <c r="CO12" i="14" s="1"/>
  <c r="CM13" i="14"/>
  <c r="CN13" i="14" s="1"/>
  <c r="CO13" i="14" s="1"/>
  <c r="CM14" i="14"/>
  <c r="CN14" i="14" s="1"/>
  <c r="CO14" i="14" s="1"/>
  <c r="CM15" i="14"/>
  <c r="CN15" i="14" s="1"/>
  <c r="CO15" i="14" s="1"/>
  <c r="CM16" i="14"/>
  <c r="CN16" i="14" s="1"/>
  <c r="CO16" i="14" s="1"/>
  <c r="CM17" i="14"/>
  <c r="CN17" i="14" s="1"/>
  <c r="CO17" i="14" s="1"/>
  <c r="CM18" i="14"/>
  <c r="CN18" i="14" s="1"/>
  <c r="CO18" i="14" s="1"/>
  <c r="CM19" i="14"/>
  <c r="CN19" i="14" s="1"/>
  <c r="CO19" i="14" s="1"/>
  <c r="CM20" i="14"/>
  <c r="CN20" i="14" s="1"/>
  <c r="CO20" i="14" s="1"/>
  <c r="CM21" i="14"/>
  <c r="CN21" i="14" s="1"/>
  <c r="CO21" i="14" s="1"/>
  <c r="CM22" i="14"/>
  <c r="CN22" i="14" s="1"/>
  <c r="CO22" i="14" s="1"/>
  <c r="CM23" i="14"/>
  <c r="CN23" i="14" s="1"/>
  <c r="CO23" i="14" s="1"/>
  <c r="CM24" i="14"/>
  <c r="CN24" i="14" s="1"/>
  <c r="CO24" i="14" s="1"/>
  <c r="CM25" i="14"/>
  <c r="CN25" i="14" s="1"/>
  <c r="CO25" i="14" s="1"/>
  <c r="CM26" i="14"/>
  <c r="CN26" i="14" s="1"/>
  <c r="CO26" i="14" s="1"/>
  <c r="CM27" i="14"/>
  <c r="CN27" i="14" s="1"/>
  <c r="CO27" i="14" s="1"/>
  <c r="CM28" i="14"/>
  <c r="CN28" i="14" s="1"/>
  <c r="CO28" i="14" s="1"/>
  <c r="CM29" i="14"/>
  <c r="CN29" i="14" s="1"/>
  <c r="CO29" i="14" s="1"/>
  <c r="CM30" i="14"/>
  <c r="CN30" i="14" s="1"/>
  <c r="CO30" i="14" s="1"/>
  <c r="CM31" i="14"/>
  <c r="CN31" i="14" s="1"/>
  <c r="CO31" i="14" s="1"/>
  <c r="CM32" i="14"/>
  <c r="CN32" i="14" s="1"/>
  <c r="CO32" i="14" s="1"/>
  <c r="CM33" i="14"/>
  <c r="CN33" i="14" s="1"/>
  <c r="CO33" i="14" s="1"/>
  <c r="CM34" i="14"/>
  <c r="CN34" i="14" s="1"/>
  <c r="CO34" i="14" s="1"/>
  <c r="CM35" i="14"/>
  <c r="CN35" i="14" s="1"/>
  <c r="CO35" i="14" s="1"/>
  <c r="CM36" i="14"/>
  <c r="CN36" i="14" s="1"/>
  <c r="CO36" i="14" s="1"/>
  <c r="CM37" i="14"/>
  <c r="CN37" i="14" s="1"/>
  <c r="CO37" i="14" s="1"/>
  <c r="CM38" i="14"/>
  <c r="CN38" i="14" s="1"/>
  <c r="CO38" i="14" s="1"/>
  <c r="CM39" i="14"/>
  <c r="CN39" i="14" s="1"/>
  <c r="CO39" i="14" s="1"/>
  <c r="CM40" i="14"/>
  <c r="CN40" i="14" s="1"/>
  <c r="CO40" i="14" s="1"/>
  <c r="CM41" i="14"/>
  <c r="CN41" i="14" s="1"/>
  <c r="CO41" i="14" s="1"/>
  <c r="CM42" i="14"/>
  <c r="CN42" i="14" s="1"/>
  <c r="CO42" i="14" s="1"/>
  <c r="CM43" i="14"/>
  <c r="CN43" i="14" s="1"/>
  <c r="CO43" i="14" s="1"/>
  <c r="AJ6" i="14"/>
  <c r="AJ7" i="14"/>
  <c r="AK7" i="14" s="1"/>
  <c r="AL7" i="14" s="1"/>
  <c r="AJ8" i="14"/>
  <c r="AK8" i="14" s="1"/>
  <c r="AL8" i="14" s="1"/>
  <c r="AJ9" i="14"/>
  <c r="AK9" i="14" s="1"/>
  <c r="AL9" i="14" s="1"/>
  <c r="AJ10" i="14"/>
  <c r="AK10" i="14" s="1"/>
  <c r="AL10" i="14" s="1"/>
  <c r="AJ11" i="14"/>
  <c r="AK11" i="14" s="1"/>
  <c r="AL11" i="14" s="1"/>
  <c r="AJ12" i="14"/>
  <c r="AK12" i="14" s="1"/>
  <c r="AL12" i="14" s="1"/>
  <c r="AJ13" i="14"/>
  <c r="AK13" i="14" s="1"/>
  <c r="AL13" i="14" s="1"/>
  <c r="AJ14" i="14"/>
  <c r="AK14" i="14" s="1"/>
  <c r="AL14" i="14" s="1"/>
  <c r="AJ15" i="14"/>
  <c r="AK15" i="14" s="1"/>
  <c r="AL15" i="14" s="1"/>
  <c r="AJ16" i="14"/>
  <c r="AK16" i="14" s="1"/>
  <c r="AL16" i="14" s="1"/>
  <c r="AJ17" i="14"/>
  <c r="AK17" i="14" s="1"/>
  <c r="AL17" i="14" s="1"/>
  <c r="AJ18" i="14"/>
  <c r="AK18" i="14" s="1"/>
  <c r="AL18" i="14" s="1"/>
  <c r="AJ19" i="14"/>
  <c r="AK19" i="14" s="1"/>
  <c r="AL19" i="14" s="1"/>
  <c r="AJ20" i="14"/>
  <c r="AK20" i="14" s="1"/>
  <c r="AL20" i="14" s="1"/>
  <c r="AJ21" i="14"/>
  <c r="AK21" i="14" s="1"/>
  <c r="AL21" i="14" s="1"/>
  <c r="AJ22" i="14"/>
  <c r="AK22" i="14" s="1"/>
  <c r="AL22" i="14" s="1"/>
  <c r="AJ23" i="14"/>
  <c r="AK23" i="14" s="1"/>
  <c r="AL23" i="14" s="1"/>
  <c r="AJ24" i="14"/>
  <c r="AK24" i="14" s="1"/>
  <c r="AL24" i="14" s="1"/>
  <c r="AJ25" i="14"/>
  <c r="AK25" i="14" s="1"/>
  <c r="AL25" i="14" s="1"/>
  <c r="AJ26" i="14"/>
  <c r="AK26" i="14" s="1"/>
  <c r="AL26" i="14" s="1"/>
  <c r="AJ27" i="14"/>
  <c r="AK27" i="14" s="1"/>
  <c r="AL27" i="14" s="1"/>
  <c r="AJ28" i="14"/>
  <c r="AK28" i="14" s="1"/>
  <c r="AL28" i="14" s="1"/>
  <c r="AJ29" i="14"/>
  <c r="AK29" i="14" s="1"/>
  <c r="AL29" i="14" s="1"/>
  <c r="AJ30" i="14"/>
  <c r="AK30" i="14" s="1"/>
  <c r="AL30" i="14" s="1"/>
  <c r="AJ31" i="14"/>
  <c r="AK31" i="14" s="1"/>
  <c r="AL31" i="14" s="1"/>
  <c r="AJ32" i="14"/>
  <c r="AK32" i="14" s="1"/>
  <c r="AL32" i="14" s="1"/>
  <c r="AJ33" i="14"/>
  <c r="AK33" i="14" s="1"/>
  <c r="AL33" i="14" s="1"/>
  <c r="AJ34" i="14"/>
  <c r="AK34" i="14" s="1"/>
  <c r="AL34" i="14" s="1"/>
  <c r="AJ35" i="14"/>
  <c r="AK35" i="14" s="1"/>
  <c r="AL35" i="14" s="1"/>
  <c r="AJ36" i="14"/>
  <c r="AK36" i="14" s="1"/>
  <c r="AL36" i="14" s="1"/>
  <c r="AJ37" i="14"/>
  <c r="AK37" i="14" s="1"/>
  <c r="AL37" i="14" s="1"/>
  <c r="AJ38" i="14"/>
  <c r="AK38" i="14" s="1"/>
  <c r="AL38" i="14" s="1"/>
  <c r="AJ39" i="14"/>
  <c r="AK39" i="14" s="1"/>
  <c r="AL39" i="14" s="1"/>
  <c r="AJ40" i="14"/>
  <c r="AK40" i="14" s="1"/>
  <c r="AL40" i="14" s="1"/>
  <c r="AJ41" i="14"/>
  <c r="AK41" i="14" s="1"/>
  <c r="AL41" i="14" s="1"/>
  <c r="AJ42" i="14"/>
  <c r="AK42" i="14" s="1"/>
  <c r="AL42" i="14" s="1"/>
  <c r="AJ43" i="14"/>
  <c r="AK43" i="14" s="1"/>
  <c r="AL43" i="14" s="1"/>
  <c r="Z6" i="14"/>
  <c r="Z7" i="14"/>
  <c r="AA7" i="14" s="1"/>
  <c r="AB7" i="14" s="1"/>
  <c r="Z8" i="14"/>
  <c r="AA8" i="14" s="1"/>
  <c r="AB8" i="14" s="1"/>
  <c r="Z9" i="14"/>
  <c r="AA9" i="14" s="1"/>
  <c r="AB9" i="14" s="1"/>
  <c r="Z10" i="14"/>
  <c r="AA10" i="14" s="1"/>
  <c r="AB10" i="14" s="1"/>
  <c r="Z11" i="14"/>
  <c r="AA11" i="14" s="1"/>
  <c r="AB11" i="14" s="1"/>
  <c r="Z12" i="14"/>
  <c r="AA12" i="14" s="1"/>
  <c r="AB12" i="14" s="1"/>
  <c r="Z13" i="14"/>
  <c r="AA13" i="14" s="1"/>
  <c r="AB13" i="14" s="1"/>
  <c r="Z14" i="14"/>
  <c r="AA14" i="14" s="1"/>
  <c r="AB14" i="14" s="1"/>
  <c r="Z15" i="14"/>
  <c r="AA15" i="14" s="1"/>
  <c r="AB15" i="14" s="1"/>
  <c r="Z16" i="14"/>
  <c r="AA16" i="14" s="1"/>
  <c r="AB16" i="14" s="1"/>
  <c r="Z17" i="14"/>
  <c r="AA17" i="14" s="1"/>
  <c r="AB17" i="14" s="1"/>
  <c r="Z18" i="14"/>
  <c r="AA18" i="14" s="1"/>
  <c r="AB18" i="14" s="1"/>
  <c r="Z19" i="14"/>
  <c r="AA19" i="14" s="1"/>
  <c r="AB19" i="14" s="1"/>
  <c r="Z20" i="14"/>
  <c r="AA20" i="14" s="1"/>
  <c r="AB20" i="14" s="1"/>
  <c r="Z21" i="14"/>
  <c r="AA21" i="14" s="1"/>
  <c r="AB21" i="14" s="1"/>
  <c r="Z22" i="14"/>
  <c r="AA22" i="14" s="1"/>
  <c r="AB22" i="14" s="1"/>
  <c r="Z23" i="14"/>
  <c r="AA23" i="14" s="1"/>
  <c r="AB23" i="14" s="1"/>
  <c r="Z24" i="14"/>
  <c r="AA24" i="14" s="1"/>
  <c r="AB24" i="14" s="1"/>
  <c r="Z25" i="14"/>
  <c r="AA25" i="14" s="1"/>
  <c r="AB25" i="14" s="1"/>
  <c r="Z26" i="14"/>
  <c r="AA26" i="14" s="1"/>
  <c r="AB26" i="14" s="1"/>
  <c r="Z27" i="14"/>
  <c r="AA27" i="14" s="1"/>
  <c r="AB27" i="14" s="1"/>
  <c r="Z28" i="14"/>
  <c r="AA28" i="14" s="1"/>
  <c r="AB28" i="14" s="1"/>
  <c r="Z29" i="14"/>
  <c r="AA29" i="14" s="1"/>
  <c r="AB29" i="14" s="1"/>
  <c r="Z30" i="14"/>
  <c r="AA30" i="14" s="1"/>
  <c r="AB30" i="14" s="1"/>
  <c r="Z31" i="14"/>
  <c r="AA31" i="14" s="1"/>
  <c r="AB31" i="14" s="1"/>
  <c r="Z32" i="14"/>
  <c r="AA32" i="14" s="1"/>
  <c r="AB32" i="14" s="1"/>
  <c r="Z33" i="14"/>
  <c r="AA33" i="14" s="1"/>
  <c r="AB33" i="14" s="1"/>
  <c r="Z34" i="14"/>
  <c r="AA34" i="14" s="1"/>
  <c r="AB34" i="14" s="1"/>
  <c r="Z35" i="14"/>
  <c r="AA35" i="14" s="1"/>
  <c r="AB35" i="14" s="1"/>
  <c r="Z36" i="14"/>
  <c r="AA36" i="14" s="1"/>
  <c r="AB36" i="14" s="1"/>
  <c r="Z37" i="14"/>
  <c r="AA37" i="14" s="1"/>
  <c r="AB37" i="14" s="1"/>
  <c r="Z38" i="14"/>
  <c r="AA38" i="14" s="1"/>
  <c r="AB38" i="14" s="1"/>
  <c r="Z39" i="14"/>
  <c r="AA39" i="14" s="1"/>
  <c r="AB39" i="14" s="1"/>
  <c r="Z40" i="14"/>
  <c r="AA40" i="14" s="1"/>
  <c r="AB40" i="14" s="1"/>
  <c r="Z41" i="14"/>
  <c r="AA41" i="14" s="1"/>
  <c r="AB41" i="14" s="1"/>
  <c r="Z42" i="14"/>
  <c r="AA42" i="14" s="1"/>
  <c r="AB42" i="14" s="1"/>
  <c r="Z43" i="14"/>
  <c r="AA43" i="14" s="1"/>
  <c r="AB43" i="14" s="1"/>
  <c r="AE6" i="14"/>
  <c r="AE7" i="14"/>
  <c r="AF7" i="14" s="1"/>
  <c r="AG7" i="14" s="1"/>
  <c r="AE8" i="14"/>
  <c r="AF8" i="14" s="1"/>
  <c r="AG8" i="14" s="1"/>
  <c r="AE9" i="14"/>
  <c r="AF9" i="14" s="1"/>
  <c r="AG9" i="14" s="1"/>
  <c r="AE10" i="14"/>
  <c r="AF10" i="14" s="1"/>
  <c r="AG10" i="14" s="1"/>
  <c r="AE11" i="14"/>
  <c r="AF11" i="14" s="1"/>
  <c r="AG11" i="14" s="1"/>
  <c r="AE12" i="14"/>
  <c r="AF12" i="14" s="1"/>
  <c r="AG12" i="14" s="1"/>
  <c r="AE13" i="14"/>
  <c r="AF13" i="14" s="1"/>
  <c r="AG13" i="14" s="1"/>
  <c r="AE14" i="14"/>
  <c r="AF14" i="14" s="1"/>
  <c r="AG14" i="14" s="1"/>
  <c r="AE15" i="14"/>
  <c r="AF15" i="14" s="1"/>
  <c r="AG15" i="14" s="1"/>
  <c r="AE16" i="14"/>
  <c r="AF16" i="14" s="1"/>
  <c r="AG16" i="14" s="1"/>
  <c r="AE17" i="14"/>
  <c r="AF17" i="14" s="1"/>
  <c r="AG17" i="14" s="1"/>
  <c r="AE18" i="14"/>
  <c r="AF18" i="14" s="1"/>
  <c r="AG18" i="14" s="1"/>
  <c r="AE19" i="14"/>
  <c r="AF19" i="14" s="1"/>
  <c r="AG19" i="14" s="1"/>
  <c r="AE20" i="14"/>
  <c r="AF20" i="14" s="1"/>
  <c r="AG20" i="14" s="1"/>
  <c r="AE21" i="14"/>
  <c r="AF21" i="14" s="1"/>
  <c r="AG21" i="14" s="1"/>
  <c r="AE22" i="14"/>
  <c r="AF22" i="14" s="1"/>
  <c r="AG22" i="14" s="1"/>
  <c r="AE23" i="14"/>
  <c r="AF23" i="14" s="1"/>
  <c r="AG23" i="14" s="1"/>
  <c r="AE24" i="14"/>
  <c r="AF24" i="14" s="1"/>
  <c r="AG24" i="14" s="1"/>
  <c r="AE25" i="14"/>
  <c r="AF25" i="14" s="1"/>
  <c r="AG25" i="14" s="1"/>
  <c r="AE26" i="14"/>
  <c r="AF26" i="14" s="1"/>
  <c r="AG26" i="14" s="1"/>
  <c r="AE27" i="14"/>
  <c r="AF27" i="14" s="1"/>
  <c r="AG27" i="14" s="1"/>
  <c r="AE28" i="14"/>
  <c r="AF28" i="14" s="1"/>
  <c r="AG28" i="14" s="1"/>
  <c r="AE29" i="14"/>
  <c r="AF29" i="14" s="1"/>
  <c r="AG29" i="14" s="1"/>
  <c r="AE30" i="14"/>
  <c r="AF30" i="14" s="1"/>
  <c r="AG30" i="14" s="1"/>
  <c r="AE31" i="14"/>
  <c r="AF31" i="14" s="1"/>
  <c r="AG31" i="14" s="1"/>
  <c r="AE32" i="14"/>
  <c r="AF32" i="14" s="1"/>
  <c r="AG32" i="14" s="1"/>
  <c r="AE33" i="14"/>
  <c r="AF33" i="14" s="1"/>
  <c r="AG33" i="14" s="1"/>
  <c r="AE34" i="14"/>
  <c r="AF34" i="14" s="1"/>
  <c r="AG34" i="14" s="1"/>
  <c r="AE35" i="14"/>
  <c r="AF35" i="14" s="1"/>
  <c r="AG35" i="14" s="1"/>
  <c r="AE36" i="14"/>
  <c r="AF36" i="14" s="1"/>
  <c r="AG36" i="14" s="1"/>
  <c r="AE37" i="14"/>
  <c r="AF37" i="14" s="1"/>
  <c r="AG37" i="14" s="1"/>
  <c r="AE38" i="14"/>
  <c r="AF38" i="14" s="1"/>
  <c r="AG38" i="14" s="1"/>
  <c r="AE39" i="14"/>
  <c r="AF39" i="14" s="1"/>
  <c r="AG39" i="14" s="1"/>
  <c r="AE40" i="14"/>
  <c r="AF40" i="14" s="1"/>
  <c r="AG40" i="14" s="1"/>
  <c r="AE41" i="14"/>
  <c r="AF41" i="14" s="1"/>
  <c r="AG41" i="14" s="1"/>
  <c r="AE42" i="14"/>
  <c r="AF42" i="14" s="1"/>
  <c r="AG42" i="14" s="1"/>
  <c r="AE43" i="14"/>
  <c r="AF43" i="14" s="1"/>
  <c r="AG43" i="14" s="1"/>
  <c r="EK6" i="14"/>
  <c r="EK7" i="14"/>
  <c r="EL7" i="14" s="1"/>
  <c r="EM7" i="14" s="1"/>
  <c r="EK8" i="14"/>
  <c r="EL8" i="14" s="1"/>
  <c r="EM8" i="14" s="1"/>
  <c r="EK9" i="14"/>
  <c r="EL9" i="14" s="1"/>
  <c r="EM9" i="14" s="1"/>
  <c r="EK10" i="14"/>
  <c r="EL10" i="14" s="1"/>
  <c r="EM10" i="14" s="1"/>
  <c r="EK11" i="14"/>
  <c r="EL11" i="14" s="1"/>
  <c r="EM11" i="14" s="1"/>
  <c r="EK12" i="14"/>
  <c r="EL12" i="14" s="1"/>
  <c r="EM12" i="14" s="1"/>
  <c r="EK13" i="14"/>
  <c r="EL13" i="14" s="1"/>
  <c r="EM13" i="14" s="1"/>
  <c r="EK14" i="14"/>
  <c r="EL14" i="14" s="1"/>
  <c r="EM14" i="14" s="1"/>
  <c r="EK15" i="14"/>
  <c r="EL15" i="14" s="1"/>
  <c r="EM15" i="14" s="1"/>
  <c r="EK16" i="14"/>
  <c r="EL16" i="14" s="1"/>
  <c r="EM16" i="14" s="1"/>
  <c r="EK17" i="14"/>
  <c r="EL17" i="14" s="1"/>
  <c r="EM17" i="14" s="1"/>
  <c r="EK18" i="14"/>
  <c r="EL18" i="14" s="1"/>
  <c r="EM18" i="14" s="1"/>
  <c r="EK19" i="14"/>
  <c r="EL19" i="14" s="1"/>
  <c r="EM19" i="14" s="1"/>
  <c r="EK20" i="14"/>
  <c r="EL20" i="14" s="1"/>
  <c r="EM20" i="14" s="1"/>
  <c r="EK21" i="14"/>
  <c r="EL21" i="14" s="1"/>
  <c r="EM21" i="14" s="1"/>
  <c r="EK22" i="14"/>
  <c r="EL22" i="14" s="1"/>
  <c r="EM22" i="14" s="1"/>
  <c r="EK23" i="14"/>
  <c r="EL23" i="14" s="1"/>
  <c r="EM23" i="14" s="1"/>
  <c r="EK24" i="14"/>
  <c r="EL24" i="14" s="1"/>
  <c r="EM24" i="14" s="1"/>
  <c r="EK25" i="14"/>
  <c r="EL25" i="14" s="1"/>
  <c r="EM25" i="14" s="1"/>
  <c r="EK26" i="14"/>
  <c r="EL26" i="14" s="1"/>
  <c r="EM26" i="14" s="1"/>
  <c r="EK27" i="14"/>
  <c r="EL27" i="14" s="1"/>
  <c r="EM27" i="14" s="1"/>
  <c r="EK28" i="14"/>
  <c r="EL28" i="14" s="1"/>
  <c r="EM28" i="14" s="1"/>
  <c r="EK29" i="14"/>
  <c r="EL29" i="14" s="1"/>
  <c r="EM29" i="14" s="1"/>
  <c r="EK30" i="14"/>
  <c r="EL30" i="14" s="1"/>
  <c r="EM30" i="14" s="1"/>
  <c r="EK31" i="14"/>
  <c r="EL31" i="14" s="1"/>
  <c r="EM31" i="14" s="1"/>
  <c r="EK32" i="14"/>
  <c r="EL32" i="14" s="1"/>
  <c r="EM32" i="14" s="1"/>
  <c r="EK33" i="14"/>
  <c r="EL33" i="14" s="1"/>
  <c r="EM33" i="14" s="1"/>
  <c r="EK34" i="14"/>
  <c r="EL34" i="14" s="1"/>
  <c r="EM34" i="14" s="1"/>
  <c r="EK35" i="14"/>
  <c r="EL35" i="14" s="1"/>
  <c r="EM35" i="14" s="1"/>
  <c r="EK36" i="14"/>
  <c r="EL36" i="14" s="1"/>
  <c r="EM36" i="14" s="1"/>
  <c r="EK37" i="14"/>
  <c r="EL37" i="14" s="1"/>
  <c r="EM37" i="14" s="1"/>
  <c r="EK38" i="14"/>
  <c r="EL38" i="14" s="1"/>
  <c r="EM38" i="14" s="1"/>
  <c r="EK39" i="14"/>
  <c r="EL39" i="14" s="1"/>
  <c r="EM39" i="14" s="1"/>
  <c r="EK40" i="14"/>
  <c r="EL40" i="14" s="1"/>
  <c r="EM40" i="14" s="1"/>
  <c r="EK41" i="14"/>
  <c r="EL41" i="14" s="1"/>
  <c r="EM41" i="14" s="1"/>
  <c r="EK42" i="14"/>
  <c r="EL42" i="14" s="1"/>
  <c r="EM42" i="14" s="1"/>
  <c r="EK43" i="14"/>
  <c r="EL43" i="14" s="1"/>
  <c r="EM43" i="14" s="1"/>
  <c r="CW6" i="14"/>
  <c r="CW7" i="14"/>
  <c r="CX7" i="14" s="1"/>
  <c r="CY7" i="14" s="1"/>
  <c r="CW8" i="14"/>
  <c r="CX8" i="14" s="1"/>
  <c r="CY8" i="14" s="1"/>
  <c r="CW9" i="14"/>
  <c r="CX9" i="14" s="1"/>
  <c r="CY9" i="14" s="1"/>
  <c r="CW10" i="14"/>
  <c r="CX10" i="14" s="1"/>
  <c r="CY10" i="14" s="1"/>
  <c r="CW11" i="14"/>
  <c r="CX11" i="14" s="1"/>
  <c r="CY11" i="14" s="1"/>
  <c r="CW12" i="14"/>
  <c r="CX12" i="14" s="1"/>
  <c r="CY12" i="14" s="1"/>
  <c r="CW13" i="14"/>
  <c r="CX13" i="14" s="1"/>
  <c r="CY13" i="14" s="1"/>
  <c r="CW14" i="14"/>
  <c r="CX14" i="14" s="1"/>
  <c r="CY14" i="14" s="1"/>
  <c r="CW15" i="14"/>
  <c r="CX15" i="14" s="1"/>
  <c r="CY15" i="14" s="1"/>
  <c r="CW16" i="14"/>
  <c r="CX16" i="14" s="1"/>
  <c r="CY16" i="14" s="1"/>
  <c r="CW17" i="14"/>
  <c r="CX17" i="14" s="1"/>
  <c r="CY17" i="14" s="1"/>
  <c r="CW18" i="14"/>
  <c r="CX18" i="14" s="1"/>
  <c r="CY18" i="14" s="1"/>
  <c r="CW19" i="14"/>
  <c r="CX19" i="14" s="1"/>
  <c r="CY19" i="14" s="1"/>
  <c r="CW20" i="14"/>
  <c r="CX20" i="14" s="1"/>
  <c r="CY20" i="14" s="1"/>
  <c r="CW21" i="14"/>
  <c r="CX21" i="14" s="1"/>
  <c r="CY21" i="14" s="1"/>
  <c r="CW22" i="14"/>
  <c r="CX22" i="14" s="1"/>
  <c r="CY22" i="14" s="1"/>
  <c r="CW23" i="14"/>
  <c r="CX23" i="14" s="1"/>
  <c r="CY23" i="14" s="1"/>
  <c r="CW24" i="14"/>
  <c r="CX24" i="14" s="1"/>
  <c r="CY24" i="14" s="1"/>
  <c r="CW25" i="14"/>
  <c r="CX25" i="14" s="1"/>
  <c r="CY25" i="14" s="1"/>
  <c r="CW26" i="14"/>
  <c r="CX26" i="14" s="1"/>
  <c r="CY26" i="14" s="1"/>
  <c r="CW27" i="14"/>
  <c r="CX27" i="14" s="1"/>
  <c r="CY27" i="14" s="1"/>
  <c r="CW28" i="14"/>
  <c r="CX28" i="14" s="1"/>
  <c r="CY28" i="14" s="1"/>
  <c r="CW29" i="14"/>
  <c r="CX29" i="14" s="1"/>
  <c r="CY29" i="14" s="1"/>
  <c r="CW30" i="14"/>
  <c r="CX30" i="14" s="1"/>
  <c r="CY30" i="14" s="1"/>
  <c r="CW31" i="14"/>
  <c r="CX31" i="14" s="1"/>
  <c r="CY31" i="14" s="1"/>
  <c r="CW32" i="14"/>
  <c r="CX32" i="14" s="1"/>
  <c r="CY32" i="14" s="1"/>
  <c r="CW33" i="14"/>
  <c r="CX33" i="14" s="1"/>
  <c r="CY33" i="14" s="1"/>
  <c r="CW34" i="14"/>
  <c r="CX34" i="14" s="1"/>
  <c r="CY34" i="14" s="1"/>
  <c r="CW35" i="14"/>
  <c r="CX35" i="14" s="1"/>
  <c r="CY35" i="14" s="1"/>
  <c r="CW36" i="14"/>
  <c r="CX36" i="14" s="1"/>
  <c r="CY36" i="14" s="1"/>
  <c r="CW37" i="14"/>
  <c r="CX37" i="14" s="1"/>
  <c r="CY37" i="14" s="1"/>
  <c r="CW38" i="14"/>
  <c r="CX38" i="14" s="1"/>
  <c r="CY38" i="14" s="1"/>
  <c r="CW39" i="14"/>
  <c r="CX39" i="14" s="1"/>
  <c r="CY39" i="14" s="1"/>
  <c r="CW40" i="14"/>
  <c r="CX40" i="14" s="1"/>
  <c r="CY40" i="14" s="1"/>
  <c r="CW41" i="14"/>
  <c r="CX41" i="14" s="1"/>
  <c r="CY41" i="14" s="1"/>
  <c r="CW42" i="14"/>
  <c r="CX42" i="14" s="1"/>
  <c r="CY42" i="14" s="1"/>
  <c r="CW43" i="14"/>
  <c r="CX43" i="14" s="1"/>
  <c r="CY43" i="14" s="1"/>
  <c r="DQ6" i="14"/>
  <c r="DQ7" i="14"/>
  <c r="DR7" i="14" s="1"/>
  <c r="DS7" i="14" s="1"/>
  <c r="DQ8" i="14"/>
  <c r="DR8" i="14" s="1"/>
  <c r="DS8" i="14" s="1"/>
  <c r="DQ9" i="14"/>
  <c r="DR9" i="14" s="1"/>
  <c r="DS9" i="14" s="1"/>
  <c r="DQ10" i="14"/>
  <c r="DR10" i="14" s="1"/>
  <c r="DS10" i="14" s="1"/>
  <c r="DQ11" i="14"/>
  <c r="DR11" i="14" s="1"/>
  <c r="DS11" i="14" s="1"/>
  <c r="DQ12" i="14"/>
  <c r="DR12" i="14" s="1"/>
  <c r="DS12" i="14" s="1"/>
  <c r="DQ13" i="14"/>
  <c r="DR13" i="14" s="1"/>
  <c r="DS13" i="14" s="1"/>
  <c r="DQ14" i="14"/>
  <c r="DR14" i="14" s="1"/>
  <c r="DS14" i="14" s="1"/>
  <c r="DQ15" i="14"/>
  <c r="DR15" i="14" s="1"/>
  <c r="DS15" i="14" s="1"/>
  <c r="DQ16" i="14"/>
  <c r="DR16" i="14" s="1"/>
  <c r="DS16" i="14" s="1"/>
  <c r="DQ17" i="14"/>
  <c r="DR17" i="14" s="1"/>
  <c r="DS17" i="14" s="1"/>
  <c r="DQ18" i="14"/>
  <c r="DR18" i="14" s="1"/>
  <c r="DS18" i="14" s="1"/>
  <c r="DQ19" i="14"/>
  <c r="DR19" i="14" s="1"/>
  <c r="DS19" i="14" s="1"/>
  <c r="DQ20" i="14"/>
  <c r="DR20" i="14" s="1"/>
  <c r="DS20" i="14" s="1"/>
  <c r="DQ21" i="14"/>
  <c r="DR21" i="14" s="1"/>
  <c r="DS21" i="14" s="1"/>
  <c r="DQ22" i="14"/>
  <c r="DR22" i="14" s="1"/>
  <c r="DS22" i="14" s="1"/>
  <c r="DQ23" i="14"/>
  <c r="DR23" i="14" s="1"/>
  <c r="DS23" i="14" s="1"/>
  <c r="DQ24" i="14"/>
  <c r="DR24" i="14" s="1"/>
  <c r="DS24" i="14" s="1"/>
  <c r="DQ25" i="14"/>
  <c r="DR25" i="14" s="1"/>
  <c r="DS25" i="14" s="1"/>
  <c r="DQ26" i="14"/>
  <c r="DR26" i="14" s="1"/>
  <c r="DS26" i="14" s="1"/>
  <c r="DQ27" i="14"/>
  <c r="DR27" i="14" s="1"/>
  <c r="DS27" i="14" s="1"/>
  <c r="DQ28" i="14"/>
  <c r="DR28" i="14" s="1"/>
  <c r="DS28" i="14" s="1"/>
  <c r="DQ29" i="14"/>
  <c r="DR29" i="14" s="1"/>
  <c r="DS29" i="14" s="1"/>
  <c r="DQ30" i="14"/>
  <c r="DR30" i="14" s="1"/>
  <c r="DS30" i="14" s="1"/>
  <c r="DQ31" i="14"/>
  <c r="DR31" i="14" s="1"/>
  <c r="DS31" i="14" s="1"/>
  <c r="DQ32" i="14"/>
  <c r="DR32" i="14" s="1"/>
  <c r="DS32" i="14" s="1"/>
  <c r="DQ33" i="14"/>
  <c r="DR33" i="14" s="1"/>
  <c r="DS33" i="14" s="1"/>
  <c r="DQ34" i="14"/>
  <c r="DR34" i="14" s="1"/>
  <c r="DS34" i="14" s="1"/>
  <c r="DQ35" i="14"/>
  <c r="DR35" i="14" s="1"/>
  <c r="DS35" i="14" s="1"/>
  <c r="DQ36" i="14"/>
  <c r="DR36" i="14" s="1"/>
  <c r="DS36" i="14" s="1"/>
  <c r="DQ37" i="14"/>
  <c r="DR37" i="14" s="1"/>
  <c r="DS37" i="14" s="1"/>
  <c r="DQ38" i="14"/>
  <c r="DR38" i="14" s="1"/>
  <c r="DS38" i="14" s="1"/>
  <c r="DQ39" i="14"/>
  <c r="DR39" i="14" s="1"/>
  <c r="DS39" i="14" s="1"/>
  <c r="DQ40" i="14"/>
  <c r="DR40" i="14" s="1"/>
  <c r="DS40" i="14" s="1"/>
  <c r="DQ41" i="14"/>
  <c r="DR41" i="14" s="1"/>
  <c r="DS41" i="14" s="1"/>
  <c r="DQ42" i="14"/>
  <c r="DR42" i="14" s="1"/>
  <c r="DS42" i="14" s="1"/>
  <c r="DQ43" i="14"/>
  <c r="DR43" i="14" s="1"/>
  <c r="DS43" i="14" s="1"/>
  <c r="K44" i="14"/>
  <c r="L44" i="14" s="1"/>
  <c r="M44" i="14" s="1"/>
  <c r="AE44" i="14"/>
  <c r="AF44" i="14" s="1"/>
  <c r="AG44" i="14" s="1"/>
  <c r="AY44" i="14"/>
  <c r="AZ44" i="14" s="1"/>
  <c r="BA44" i="14" s="1"/>
  <c r="BS44" i="14"/>
  <c r="BT44" i="14" s="1"/>
  <c r="BU44" i="14" s="1"/>
  <c r="CM44" i="14"/>
  <c r="CN44" i="14" s="1"/>
  <c r="CO44" i="14" s="1"/>
  <c r="DG44" i="14"/>
  <c r="DH44" i="14" s="1"/>
  <c r="DI44" i="14" s="1"/>
  <c r="EA44" i="14"/>
  <c r="EB44" i="14" s="1"/>
  <c r="EC44" i="14" s="1"/>
  <c r="EP6" i="14"/>
  <c r="EP7" i="14"/>
  <c r="EQ7" i="14" s="1"/>
  <c r="ER7" i="14" s="1"/>
  <c r="EP8" i="14"/>
  <c r="EQ8" i="14" s="1"/>
  <c r="ER8" i="14" s="1"/>
  <c r="EP9" i="14"/>
  <c r="EQ9" i="14" s="1"/>
  <c r="ER9" i="14" s="1"/>
  <c r="EP10" i="14"/>
  <c r="EQ10" i="14" s="1"/>
  <c r="ER10" i="14" s="1"/>
  <c r="EP11" i="14"/>
  <c r="EQ11" i="14" s="1"/>
  <c r="ER11" i="14" s="1"/>
  <c r="EP12" i="14"/>
  <c r="EQ12" i="14" s="1"/>
  <c r="ER12" i="14" s="1"/>
  <c r="EP13" i="14"/>
  <c r="EQ13" i="14" s="1"/>
  <c r="ER13" i="14" s="1"/>
  <c r="EP14" i="14"/>
  <c r="EQ14" i="14" s="1"/>
  <c r="ER14" i="14" s="1"/>
  <c r="EP15" i="14"/>
  <c r="EQ15" i="14" s="1"/>
  <c r="ER15" i="14" s="1"/>
  <c r="EP16" i="14"/>
  <c r="EQ16" i="14" s="1"/>
  <c r="ER16" i="14" s="1"/>
  <c r="EP17" i="14"/>
  <c r="EQ17" i="14" s="1"/>
  <c r="ER17" i="14" s="1"/>
  <c r="EP18" i="14"/>
  <c r="EQ18" i="14" s="1"/>
  <c r="ER18" i="14" s="1"/>
  <c r="EP19" i="14"/>
  <c r="EQ19" i="14" s="1"/>
  <c r="ER19" i="14" s="1"/>
  <c r="EP20" i="14"/>
  <c r="EQ20" i="14" s="1"/>
  <c r="ER20" i="14" s="1"/>
  <c r="EP21" i="14"/>
  <c r="EQ21" i="14" s="1"/>
  <c r="ER21" i="14" s="1"/>
  <c r="EP22" i="14"/>
  <c r="EQ22" i="14" s="1"/>
  <c r="ER22" i="14" s="1"/>
  <c r="EP23" i="14"/>
  <c r="EQ23" i="14" s="1"/>
  <c r="ER23" i="14" s="1"/>
  <c r="EP24" i="14"/>
  <c r="EQ24" i="14" s="1"/>
  <c r="ER24" i="14" s="1"/>
  <c r="EP25" i="14"/>
  <c r="EQ25" i="14" s="1"/>
  <c r="ER25" i="14" s="1"/>
  <c r="EP26" i="14"/>
  <c r="EQ26" i="14" s="1"/>
  <c r="ER26" i="14" s="1"/>
  <c r="EP27" i="14"/>
  <c r="EQ27" i="14" s="1"/>
  <c r="ER27" i="14" s="1"/>
  <c r="EP28" i="14"/>
  <c r="EQ28" i="14" s="1"/>
  <c r="ER28" i="14" s="1"/>
  <c r="EP29" i="14"/>
  <c r="EQ29" i="14" s="1"/>
  <c r="ER29" i="14" s="1"/>
  <c r="EP30" i="14"/>
  <c r="EQ30" i="14" s="1"/>
  <c r="ER30" i="14" s="1"/>
  <c r="EP31" i="14"/>
  <c r="EQ31" i="14" s="1"/>
  <c r="ER31" i="14" s="1"/>
  <c r="EP32" i="14"/>
  <c r="EQ32" i="14" s="1"/>
  <c r="ER32" i="14" s="1"/>
  <c r="EP33" i="14"/>
  <c r="EQ33" i="14" s="1"/>
  <c r="ER33" i="14" s="1"/>
  <c r="EP34" i="14"/>
  <c r="EQ34" i="14" s="1"/>
  <c r="ER34" i="14" s="1"/>
  <c r="EP35" i="14"/>
  <c r="EQ35" i="14" s="1"/>
  <c r="ER35" i="14" s="1"/>
  <c r="EP36" i="14"/>
  <c r="EQ36" i="14" s="1"/>
  <c r="ER36" i="14" s="1"/>
  <c r="EP37" i="14"/>
  <c r="EQ37" i="14" s="1"/>
  <c r="ER37" i="14" s="1"/>
  <c r="EP38" i="14"/>
  <c r="EQ38" i="14" s="1"/>
  <c r="ER38" i="14" s="1"/>
  <c r="EP39" i="14"/>
  <c r="EQ39" i="14" s="1"/>
  <c r="ER39" i="14" s="1"/>
  <c r="EP40" i="14"/>
  <c r="EQ40" i="14" s="1"/>
  <c r="ER40" i="14" s="1"/>
  <c r="EP41" i="14"/>
  <c r="EQ41" i="14" s="1"/>
  <c r="ER41" i="14" s="1"/>
  <c r="EP42" i="14"/>
  <c r="EQ42" i="14" s="1"/>
  <c r="ER42" i="14" s="1"/>
  <c r="EP43" i="14"/>
  <c r="EQ43" i="14" s="1"/>
  <c r="ER43" i="14" s="1"/>
  <c r="FJ6" i="14"/>
  <c r="FJ7" i="14"/>
  <c r="FK7" i="14" s="1"/>
  <c r="FL7" i="14" s="1"/>
  <c r="FJ8" i="14"/>
  <c r="FK8" i="14" s="1"/>
  <c r="FL8" i="14" s="1"/>
  <c r="FJ9" i="14"/>
  <c r="FK9" i="14" s="1"/>
  <c r="FL9" i="14" s="1"/>
  <c r="FJ10" i="14"/>
  <c r="FK10" i="14" s="1"/>
  <c r="FL10" i="14" s="1"/>
  <c r="FJ11" i="14"/>
  <c r="FK11" i="14" s="1"/>
  <c r="FL11" i="14" s="1"/>
  <c r="FJ12" i="14"/>
  <c r="FK12" i="14" s="1"/>
  <c r="FL12" i="14" s="1"/>
  <c r="FJ13" i="14"/>
  <c r="FK13" i="14" s="1"/>
  <c r="FL13" i="14" s="1"/>
  <c r="FJ14" i="14"/>
  <c r="FK14" i="14" s="1"/>
  <c r="FL14" i="14" s="1"/>
  <c r="FJ15" i="14"/>
  <c r="FK15" i="14" s="1"/>
  <c r="FL15" i="14" s="1"/>
  <c r="FJ16" i="14"/>
  <c r="FK16" i="14" s="1"/>
  <c r="FL16" i="14" s="1"/>
  <c r="FJ17" i="14"/>
  <c r="FK17" i="14" s="1"/>
  <c r="FL17" i="14" s="1"/>
  <c r="FJ18" i="14"/>
  <c r="FK18" i="14" s="1"/>
  <c r="FL18" i="14" s="1"/>
  <c r="FJ19" i="14"/>
  <c r="FK19" i="14" s="1"/>
  <c r="FL19" i="14" s="1"/>
  <c r="FJ20" i="14"/>
  <c r="FK20" i="14" s="1"/>
  <c r="FL20" i="14" s="1"/>
  <c r="FJ21" i="14"/>
  <c r="FK21" i="14" s="1"/>
  <c r="FL21" i="14" s="1"/>
  <c r="FJ22" i="14"/>
  <c r="FK22" i="14" s="1"/>
  <c r="FL22" i="14" s="1"/>
  <c r="FJ23" i="14"/>
  <c r="FK23" i="14" s="1"/>
  <c r="FL23" i="14" s="1"/>
  <c r="FJ24" i="14"/>
  <c r="FK24" i="14" s="1"/>
  <c r="FL24" i="14" s="1"/>
  <c r="FJ25" i="14"/>
  <c r="FK25" i="14" s="1"/>
  <c r="FL25" i="14" s="1"/>
  <c r="FJ26" i="14"/>
  <c r="FK26" i="14" s="1"/>
  <c r="FL26" i="14" s="1"/>
  <c r="FJ27" i="14"/>
  <c r="FK27" i="14" s="1"/>
  <c r="FL27" i="14" s="1"/>
  <c r="FJ28" i="14"/>
  <c r="FK28" i="14" s="1"/>
  <c r="FL28" i="14" s="1"/>
  <c r="FJ29" i="14"/>
  <c r="FK29" i="14" s="1"/>
  <c r="FL29" i="14" s="1"/>
  <c r="FJ30" i="14"/>
  <c r="FK30" i="14" s="1"/>
  <c r="FL30" i="14" s="1"/>
  <c r="FJ31" i="14"/>
  <c r="FK31" i="14" s="1"/>
  <c r="FL31" i="14" s="1"/>
  <c r="FJ32" i="14"/>
  <c r="FK32" i="14" s="1"/>
  <c r="FL32" i="14" s="1"/>
  <c r="FJ33" i="14"/>
  <c r="FK33" i="14" s="1"/>
  <c r="FL33" i="14" s="1"/>
  <c r="FJ34" i="14"/>
  <c r="FK34" i="14" s="1"/>
  <c r="FL34" i="14" s="1"/>
  <c r="FJ35" i="14"/>
  <c r="FK35" i="14" s="1"/>
  <c r="FL35" i="14" s="1"/>
  <c r="FJ36" i="14"/>
  <c r="FK36" i="14" s="1"/>
  <c r="FL36" i="14" s="1"/>
  <c r="FJ37" i="14"/>
  <c r="FK37" i="14" s="1"/>
  <c r="FL37" i="14" s="1"/>
  <c r="FJ38" i="14"/>
  <c r="FK38" i="14" s="1"/>
  <c r="FL38" i="14" s="1"/>
  <c r="FJ39" i="14"/>
  <c r="FK39" i="14" s="1"/>
  <c r="FL39" i="14" s="1"/>
  <c r="FJ40" i="14"/>
  <c r="FK40" i="14" s="1"/>
  <c r="FL40" i="14" s="1"/>
  <c r="FJ41" i="14"/>
  <c r="FK41" i="14" s="1"/>
  <c r="FL41" i="14" s="1"/>
  <c r="FJ42" i="14"/>
  <c r="FK42" i="14" s="1"/>
  <c r="FL42" i="14" s="1"/>
  <c r="FJ43" i="14"/>
  <c r="FK43" i="14" s="1"/>
  <c r="FL43" i="14" s="1"/>
  <c r="GD6" i="14"/>
  <c r="GD7" i="14"/>
  <c r="GE7" i="14" s="1"/>
  <c r="GF7" i="14" s="1"/>
  <c r="GD8" i="14"/>
  <c r="GE8" i="14" s="1"/>
  <c r="GF8" i="14" s="1"/>
  <c r="GD9" i="14"/>
  <c r="GE9" i="14" s="1"/>
  <c r="GF9" i="14" s="1"/>
  <c r="GD10" i="14"/>
  <c r="GE10" i="14" s="1"/>
  <c r="GF10" i="14" s="1"/>
  <c r="GD11" i="14"/>
  <c r="GE11" i="14" s="1"/>
  <c r="GF11" i="14" s="1"/>
  <c r="GD12" i="14"/>
  <c r="GE12" i="14" s="1"/>
  <c r="GF12" i="14" s="1"/>
  <c r="GD13" i="14"/>
  <c r="GE13" i="14" s="1"/>
  <c r="GF13" i="14" s="1"/>
  <c r="GD14" i="14"/>
  <c r="GE14" i="14" s="1"/>
  <c r="GF14" i="14" s="1"/>
  <c r="GD15" i="14"/>
  <c r="GE15" i="14" s="1"/>
  <c r="GF15" i="14" s="1"/>
  <c r="GD16" i="14"/>
  <c r="GE16" i="14" s="1"/>
  <c r="GF16" i="14" s="1"/>
  <c r="GD17" i="14"/>
  <c r="GE17" i="14" s="1"/>
  <c r="GF17" i="14" s="1"/>
  <c r="GD18" i="14"/>
  <c r="GE18" i="14" s="1"/>
  <c r="GF18" i="14" s="1"/>
  <c r="GD19" i="14"/>
  <c r="GE19" i="14" s="1"/>
  <c r="GF19" i="14" s="1"/>
  <c r="GD20" i="14"/>
  <c r="GE20" i="14" s="1"/>
  <c r="GF20" i="14" s="1"/>
  <c r="GD21" i="14"/>
  <c r="GE21" i="14" s="1"/>
  <c r="GF21" i="14" s="1"/>
  <c r="GD22" i="14"/>
  <c r="GE22" i="14" s="1"/>
  <c r="GF22" i="14" s="1"/>
  <c r="GD23" i="14"/>
  <c r="GE23" i="14" s="1"/>
  <c r="GF23" i="14" s="1"/>
  <c r="GD24" i="14"/>
  <c r="GE24" i="14" s="1"/>
  <c r="GF24" i="14" s="1"/>
  <c r="GD25" i="14"/>
  <c r="GE25" i="14" s="1"/>
  <c r="GF25" i="14" s="1"/>
  <c r="GD26" i="14"/>
  <c r="GE26" i="14" s="1"/>
  <c r="GF26" i="14" s="1"/>
  <c r="GD27" i="14"/>
  <c r="GE27" i="14" s="1"/>
  <c r="GF27" i="14" s="1"/>
  <c r="GD28" i="14"/>
  <c r="GE28" i="14" s="1"/>
  <c r="GF28" i="14" s="1"/>
  <c r="GD29" i="14"/>
  <c r="GE29" i="14" s="1"/>
  <c r="GF29" i="14" s="1"/>
  <c r="GD30" i="14"/>
  <c r="GE30" i="14" s="1"/>
  <c r="GF30" i="14" s="1"/>
  <c r="GD31" i="14"/>
  <c r="GE31" i="14" s="1"/>
  <c r="GF31" i="14" s="1"/>
  <c r="GD32" i="14"/>
  <c r="GE32" i="14" s="1"/>
  <c r="GF32" i="14" s="1"/>
  <c r="GD33" i="14"/>
  <c r="GE33" i="14" s="1"/>
  <c r="GF33" i="14" s="1"/>
  <c r="GD34" i="14"/>
  <c r="GE34" i="14" s="1"/>
  <c r="GF34" i="14" s="1"/>
  <c r="GD35" i="14"/>
  <c r="GE35" i="14" s="1"/>
  <c r="GF35" i="14" s="1"/>
  <c r="GD36" i="14"/>
  <c r="GE36" i="14" s="1"/>
  <c r="GF36" i="14" s="1"/>
  <c r="GD37" i="14"/>
  <c r="GE37" i="14" s="1"/>
  <c r="GF37" i="14" s="1"/>
  <c r="GD38" i="14"/>
  <c r="GE38" i="14" s="1"/>
  <c r="GF38" i="14" s="1"/>
  <c r="GD39" i="14"/>
  <c r="GE39" i="14" s="1"/>
  <c r="GF39" i="14" s="1"/>
  <c r="GD40" i="14"/>
  <c r="GE40" i="14" s="1"/>
  <c r="GF40" i="14" s="1"/>
  <c r="GD41" i="14"/>
  <c r="GE41" i="14" s="1"/>
  <c r="GF41" i="14" s="1"/>
  <c r="GD42" i="14"/>
  <c r="GE42" i="14" s="1"/>
  <c r="GF42" i="14" s="1"/>
  <c r="GD43" i="14"/>
  <c r="GE43" i="14" s="1"/>
  <c r="GF43" i="14" s="1"/>
  <c r="GX6" i="14"/>
  <c r="GX7" i="14"/>
  <c r="GY7" i="14" s="1"/>
  <c r="GZ7" i="14" s="1"/>
  <c r="GX8" i="14"/>
  <c r="GY8" i="14" s="1"/>
  <c r="GZ8" i="14" s="1"/>
  <c r="GX9" i="14"/>
  <c r="GY9" i="14" s="1"/>
  <c r="GZ9" i="14" s="1"/>
  <c r="GX10" i="14"/>
  <c r="GY10" i="14" s="1"/>
  <c r="GZ10" i="14" s="1"/>
  <c r="GX11" i="14"/>
  <c r="GY11" i="14" s="1"/>
  <c r="GZ11" i="14" s="1"/>
  <c r="GX12" i="14"/>
  <c r="GY12" i="14" s="1"/>
  <c r="GZ12" i="14" s="1"/>
  <c r="GX13" i="14"/>
  <c r="GY13" i="14" s="1"/>
  <c r="GZ13" i="14" s="1"/>
  <c r="GX14" i="14"/>
  <c r="GY14" i="14" s="1"/>
  <c r="GZ14" i="14" s="1"/>
  <c r="GX15" i="14"/>
  <c r="GY15" i="14" s="1"/>
  <c r="GZ15" i="14" s="1"/>
  <c r="GX16" i="14"/>
  <c r="GY16" i="14" s="1"/>
  <c r="GZ16" i="14" s="1"/>
  <c r="GX17" i="14"/>
  <c r="GY17" i="14" s="1"/>
  <c r="GZ17" i="14" s="1"/>
  <c r="GX18" i="14"/>
  <c r="GY18" i="14" s="1"/>
  <c r="GZ18" i="14" s="1"/>
  <c r="GX19" i="14"/>
  <c r="GY19" i="14" s="1"/>
  <c r="GZ19" i="14" s="1"/>
  <c r="GX20" i="14"/>
  <c r="GY20" i="14" s="1"/>
  <c r="GZ20" i="14" s="1"/>
  <c r="GX21" i="14"/>
  <c r="GY21" i="14" s="1"/>
  <c r="GZ21" i="14" s="1"/>
  <c r="GX22" i="14"/>
  <c r="GY22" i="14" s="1"/>
  <c r="GZ22" i="14" s="1"/>
  <c r="GX23" i="14"/>
  <c r="GY23" i="14" s="1"/>
  <c r="GZ23" i="14" s="1"/>
  <c r="GX24" i="14"/>
  <c r="GY24" i="14" s="1"/>
  <c r="GZ24" i="14" s="1"/>
  <c r="GX25" i="14"/>
  <c r="GY25" i="14" s="1"/>
  <c r="GZ25" i="14" s="1"/>
  <c r="GX26" i="14"/>
  <c r="GY26" i="14" s="1"/>
  <c r="GZ26" i="14" s="1"/>
  <c r="GX27" i="14"/>
  <c r="GY27" i="14" s="1"/>
  <c r="GZ27" i="14" s="1"/>
  <c r="GX28" i="14"/>
  <c r="GY28" i="14" s="1"/>
  <c r="GZ28" i="14" s="1"/>
  <c r="GX29" i="14"/>
  <c r="GY29" i="14" s="1"/>
  <c r="GZ29" i="14" s="1"/>
  <c r="GX30" i="14"/>
  <c r="GY30" i="14" s="1"/>
  <c r="GZ30" i="14" s="1"/>
  <c r="GX31" i="14"/>
  <c r="GY31" i="14" s="1"/>
  <c r="GZ31" i="14" s="1"/>
  <c r="GX32" i="14"/>
  <c r="GY32" i="14" s="1"/>
  <c r="GZ32" i="14" s="1"/>
  <c r="GX33" i="14"/>
  <c r="GY33" i="14" s="1"/>
  <c r="GZ33" i="14" s="1"/>
  <c r="GX34" i="14"/>
  <c r="GY34" i="14" s="1"/>
  <c r="GZ34" i="14" s="1"/>
  <c r="GX35" i="14"/>
  <c r="GY35" i="14" s="1"/>
  <c r="GZ35" i="14" s="1"/>
  <c r="GX36" i="14"/>
  <c r="GY36" i="14" s="1"/>
  <c r="GZ36" i="14" s="1"/>
  <c r="GX37" i="14"/>
  <c r="GY37" i="14" s="1"/>
  <c r="GZ37" i="14" s="1"/>
  <c r="GX38" i="14"/>
  <c r="GY38" i="14" s="1"/>
  <c r="GZ38" i="14" s="1"/>
  <c r="GX39" i="14"/>
  <c r="GY39" i="14" s="1"/>
  <c r="GZ39" i="14" s="1"/>
  <c r="GX40" i="14"/>
  <c r="GY40" i="14" s="1"/>
  <c r="GZ40" i="14" s="1"/>
  <c r="GX41" i="14"/>
  <c r="GY41" i="14" s="1"/>
  <c r="GZ41" i="14" s="1"/>
  <c r="GX42" i="14"/>
  <c r="GY42" i="14" s="1"/>
  <c r="GZ42" i="14" s="1"/>
  <c r="GX43" i="14"/>
  <c r="GY43" i="14" s="1"/>
  <c r="GZ43" i="14" s="1"/>
  <c r="AE4" i="10"/>
  <c r="AE5" i="10"/>
  <c r="AF5" i="10" s="1"/>
  <c r="AG5" i="10" s="1"/>
  <c r="AE6" i="10"/>
  <c r="AF6" i="10" s="1"/>
  <c r="AG6" i="10" s="1"/>
  <c r="AE7" i="10"/>
  <c r="AF7" i="10" s="1"/>
  <c r="AG7" i="10" s="1"/>
  <c r="AE8" i="10"/>
  <c r="AF8" i="10" s="1"/>
  <c r="AG8" i="10" s="1"/>
  <c r="AE9" i="10"/>
  <c r="AF9" i="10" s="1"/>
  <c r="AG9" i="10" s="1"/>
  <c r="AE10" i="10"/>
  <c r="AF10" i="10" s="1"/>
  <c r="AG10" i="10" s="1"/>
  <c r="AE11" i="10"/>
  <c r="AF11" i="10" s="1"/>
  <c r="AG11" i="10" s="1"/>
  <c r="AE12" i="10"/>
  <c r="AF12" i="10" s="1"/>
  <c r="AG12" i="10" s="1"/>
  <c r="AE13" i="10"/>
  <c r="AF13" i="10" s="1"/>
  <c r="AG13" i="10" s="1"/>
  <c r="AE14" i="10"/>
  <c r="AF14" i="10" s="1"/>
  <c r="AG14" i="10" s="1"/>
  <c r="AE15" i="10"/>
  <c r="AF15" i="10" s="1"/>
  <c r="AG15" i="10" s="1"/>
  <c r="AE16" i="10"/>
  <c r="AF16" i="10" s="1"/>
  <c r="AG16" i="10" s="1"/>
  <c r="AE17" i="10"/>
  <c r="AF17" i="10" s="1"/>
  <c r="AG17" i="10" s="1"/>
  <c r="AE18" i="10"/>
  <c r="AF18" i="10" s="1"/>
  <c r="AG18" i="10" s="1"/>
  <c r="AE19" i="10"/>
  <c r="AF19" i="10" s="1"/>
  <c r="AG19" i="10" s="1"/>
  <c r="AE20" i="10"/>
  <c r="AF20" i="10" s="1"/>
  <c r="AG20" i="10" s="1"/>
  <c r="AE21" i="10"/>
  <c r="AF21" i="10" s="1"/>
  <c r="AG21" i="10" s="1"/>
  <c r="AE22" i="10"/>
  <c r="AF22" i="10" s="1"/>
  <c r="AG22" i="10" s="1"/>
  <c r="AE23" i="10"/>
  <c r="AF23" i="10" s="1"/>
  <c r="AG23" i="10" s="1"/>
  <c r="AE24" i="10"/>
  <c r="AF24" i="10" s="1"/>
  <c r="AG24" i="10" s="1"/>
  <c r="AE25" i="10"/>
  <c r="AF25" i="10" s="1"/>
  <c r="AG25" i="10" s="1"/>
  <c r="AE26" i="10"/>
  <c r="AF26" i="10" s="1"/>
  <c r="AG26" i="10" s="1"/>
  <c r="AE27" i="10"/>
  <c r="AF27" i="10" s="1"/>
  <c r="AG27" i="10" s="1"/>
  <c r="AE28" i="10"/>
  <c r="AF28" i="10" s="1"/>
  <c r="AG28" i="10" s="1"/>
  <c r="AE29" i="10"/>
  <c r="AF29" i="10" s="1"/>
  <c r="AG29" i="10" s="1"/>
  <c r="AE30" i="10"/>
  <c r="AF30" i="10" s="1"/>
  <c r="AG30" i="10" s="1"/>
  <c r="AE31" i="10"/>
  <c r="AF31" i="10" s="1"/>
  <c r="AG31" i="10" s="1"/>
  <c r="AE32" i="10"/>
  <c r="AF32" i="10" s="1"/>
  <c r="AG32" i="10" s="1"/>
  <c r="AE33" i="10"/>
  <c r="AF33" i="10" s="1"/>
  <c r="AG33" i="10" s="1"/>
  <c r="AE34" i="10"/>
  <c r="AF34" i="10" s="1"/>
  <c r="AG34" i="10" s="1"/>
  <c r="AE35" i="10"/>
  <c r="AF35" i="10" s="1"/>
  <c r="AG35" i="10" s="1"/>
  <c r="AE36" i="10"/>
  <c r="AF36" i="10" s="1"/>
  <c r="AG36" i="10" s="1"/>
  <c r="AE37" i="10"/>
  <c r="AF37" i="10" s="1"/>
  <c r="AG37" i="10" s="1"/>
  <c r="AE38" i="10"/>
  <c r="AF38" i="10" s="1"/>
  <c r="AG38" i="10" s="1"/>
  <c r="AE39" i="10"/>
  <c r="AF39" i="10" s="1"/>
  <c r="AG39" i="10" s="1"/>
  <c r="AE40" i="10"/>
  <c r="AF40" i="10" s="1"/>
  <c r="AG40" i="10" s="1"/>
  <c r="AE41" i="10"/>
  <c r="AF41" i="10" s="1"/>
  <c r="AG41" i="10" s="1"/>
  <c r="P4" i="10"/>
  <c r="P5" i="10"/>
  <c r="Q5" i="10" s="1"/>
  <c r="R5" i="10" s="1"/>
  <c r="P6" i="10"/>
  <c r="Q6" i="10" s="1"/>
  <c r="R6" i="10" s="1"/>
  <c r="P7" i="10"/>
  <c r="Q7" i="10" s="1"/>
  <c r="R7" i="10" s="1"/>
  <c r="P8" i="10"/>
  <c r="Q8" i="10" s="1"/>
  <c r="R8" i="10" s="1"/>
  <c r="P9" i="10"/>
  <c r="Q9" i="10" s="1"/>
  <c r="R9" i="10" s="1"/>
  <c r="P10" i="10"/>
  <c r="Q10" i="10" s="1"/>
  <c r="R10" i="10" s="1"/>
  <c r="P11" i="10"/>
  <c r="Q11" i="10" s="1"/>
  <c r="R11" i="10" s="1"/>
  <c r="P12" i="10"/>
  <c r="Q12" i="10" s="1"/>
  <c r="R12" i="10" s="1"/>
  <c r="P13" i="10"/>
  <c r="Q13" i="10" s="1"/>
  <c r="R13" i="10" s="1"/>
  <c r="P14" i="10"/>
  <c r="Q14" i="10" s="1"/>
  <c r="R14" i="10" s="1"/>
  <c r="P15" i="10"/>
  <c r="Q15" i="10" s="1"/>
  <c r="R15" i="10" s="1"/>
  <c r="P16" i="10"/>
  <c r="Q16" i="10" s="1"/>
  <c r="R16" i="10" s="1"/>
  <c r="P17" i="10"/>
  <c r="Q17" i="10" s="1"/>
  <c r="R17" i="10" s="1"/>
  <c r="P18" i="10"/>
  <c r="Q18" i="10" s="1"/>
  <c r="R18" i="10" s="1"/>
  <c r="P19" i="10"/>
  <c r="Q19" i="10" s="1"/>
  <c r="R19" i="10" s="1"/>
  <c r="P20" i="10"/>
  <c r="Q20" i="10" s="1"/>
  <c r="R20" i="10" s="1"/>
  <c r="P21" i="10"/>
  <c r="Q21" i="10" s="1"/>
  <c r="R21" i="10" s="1"/>
  <c r="P22" i="10"/>
  <c r="Q22" i="10" s="1"/>
  <c r="R22" i="10" s="1"/>
  <c r="P23" i="10"/>
  <c r="Q23" i="10" s="1"/>
  <c r="R23" i="10" s="1"/>
  <c r="P24" i="10"/>
  <c r="Q24" i="10" s="1"/>
  <c r="R24" i="10" s="1"/>
  <c r="P25" i="10"/>
  <c r="Q25" i="10" s="1"/>
  <c r="R25" i="10" s="1"/>
  <c r="P26" i="10"/>
  <c r="Q26" i="10" s="1"/>
  <c r="R26" i="10" s="1"/>
  <c r="P27" i="10"/>
  <c r="Q27" i="10" s="1"/>
  <c r="R27" i="10" s="1"/>
  <c r="P28" i="10"/>
  <c r="Q28" i="10" s="1"/>
  <c r="R28" i="10" s="1"/>
  <c r="P29" i="10"/>
  <c r="Q29" i="10" s="1"/>
  <c r="R29" i="10" s="1"/>
  <c r="P30" i="10"/>
  <c r="Q30" i="10" s="1"/>
  <c r="R30" i="10" s="1"/>
  <c r="P31" i="10"/>
  <c r="Q31" i="10" s="1"/>
  <c r="R31" i="10" s="1"/>
  <c r="P32" i="10"/>
  <c r="Q32" i="10" s="1"/>
  <c r="R32" i="10" s="1"/>
  <c r="P33" i="10"/>
  <c r="Q33" i="10" s="1"/>
  <c r="R33" i="10" s="1"/>
  <c r="P34" i="10"/>
  <c r="Q34" i="10" s="1"/>
  <c r="R34" i="10" s="1"/>
  <c r="P35" i="10"/>
  <c r="Q35" i="10" s="1"/>
  <c r="R35" i="10" s="1"/>
  <c r="P36" i="10"/>
  <c r="Q36" i="10" s="1"/>
  <c r="R36" i="10" s="1"/>
  <c r="P37" i="10"/>
  <c r="Q37" i="10" s="1"/>
  <c r="R37" i="10" s="1"/>
  <c r="P38" i="10"/>
  <c r="Q38" i="10" s="1"/>
  <c r="R38" i="10" s="1"/>
  <c r="P39" i="10"/>
  <c r="Q39" i="10" s="1"/>
  <c r="R39" i="10" s="1"/>
  <c r="P40" i="10"/>
  <c r="Q40" i="10" s="1"/>
  <c r="R40" i="10" s="1"/>
  <c r="P41" i="10"/>
  <c r="Q41" i="10" s="1"/>
  <c r="R41" i="10" s="1"/>
  <c r="AJ4" i="10"/>
  <c r="AJ5" i="10"/>
  <c r="AK5" i="10" s="1"/>
  <c r="AL5" i="10" s="1"/>
  <c r="AJ6" i="10"/>
  <c r="AK6" i="10" s="1"/>
  <c r="AL6" i="10" s="1"/>
  <c r="AJ7" i="10"/>
  <c r="AK7" i="10" s="1"/>
  <c r="AL7" i="10" s="1"/>
  <c r="AJ8" i="10"/>
  <c r="AK8" i="10" s="1"/>
  <c r="AL8" i="10" s="1"/>
  <c r="AJ9" i="10"/>
  <c r="AK9" i="10" s="1"/>
  <c r="AL9" i="10" s="1"/>
  <c r="AJ10" i="10"/>
  <c r="AK10" i="10" s="1"/>
  <c r="AL10" i="10" s="1"/>
  <c r="AJ11" i="10"/>
  <c r="AK11" i="10" s="1"/>
  <c r="AL11" i="10" s="1"/>
  <c r="AJ12" i="10"/>
  <c r="AK12" i="10" s="1"/>
  <c r="AL12" i="10" s="1"/>
  <c r="AJ13" i="10"/>
  <c r="AK13" i="10" s="1"/>
  <c r="AL13" i="10" s="1"/>
  <c r="AJ14" i="10"/>
  <c r="AK14" i="10" s="1"/>
  <c r="AL14" i="10" s="1"/>
  <c r="AJ15" i="10"/>
  <c r="AK15" i="10" s="1"/>
  <c r="AL15" i="10" s="1"/>
  <c r="AJ16" i="10"/>
  <c r="AK16" i="10" s="1"/>
  <c r="AL16" i="10" s="1"/>
  <c r="AJ17" i="10"/>
  <c r="AK17" i="10" s="1"/>
  <c r="AL17" i="10" s="1"/>
  <c r="AJ18" i="10"/>
  <c r="AK18" i="10" s="1"/>
  <c r="AL18" i="10" s="1"/>
  <c r="AJ19" i="10"/>
  <c r="AK19" i="10" s="1"/>
  <c r="AL19" i="10" s="1"/>
  <c r="AJ20" i="10"/>
  <c r="AK20" i="10" s="1"/>
  <c r="AL20" i="10" s="1"/>
  <c r="AJ21" i="10"/>
  <c r="AK21" i="10" s="1"/>
  <c r="AL21" i="10" s="1"/>
  <c r="AJ22" i="10"/>
  <c r="AK22" i="10" s="1"/>
  <c r="AL22" i="10" s="1"/>
  <c r="AJ23" i="10"/>
  <c r="AK23" i="10" s="1"/>
  <c r="AL23" i="10" s="1"/>
  <c r="AJ24" i="10"/>
  <c r="AK24" i="10" s="1"/>
  <c r="AL24" i="10" s="1"/>
  <c r="AJ25" i="10"/>
  <c r="AK25" i="10" s="1"/>
  <c r="AL25" i="10" s="1"/>
  <c r="AJ26" i="10"/>
  <c r="AK26" i="10" s="1"/>
  <c r="AL26" i="10" s="1"/>
  <c r="AJ27" i="10"/>
  <c r="AK27" i="10" s="1"/>
  <c r="AL27" i="10" s="1"/>
  <c r="AJ28" i="10"/>
  <c r="AK28" i="10" s="1"/>
  <c r="AL28" i="10" s="1"/>
  <c r="AJ29" i="10"/>
  <c r="AK29" i="10" s="1"/>
  <c r="AL29" i="10" s="1"/>
  <c r="AJ30" i="10"/>
  <c r="AK30" i="10" s="1"/>
  <c r="AL30" i="10" s="1"/>
  <c r="AJ31" i="10"/>
  <c r="AK31" i="10" s="1"/>
  <c r="AL31" i="10" s="1"/>
  <c r="AJ32" i="10"/>
  <c r="AK32" i="10" s="1"/>
  <c r="AL32" i="10" s="1"/>
  <c r="AJ33" i="10"/>
  <c r="AK33" i="10" s="1"/>
  <c r="AL33" i="10" s="1"/>
  <c r="AJ34" i="10"/>
  <c r="AK34" i="10" s="1"/>
  <c r="AL34" i="10" s="1"/>
  <c r="AJ35" i="10"/>
  <c r="AK35" i="10" s="1"/>
  <c r="AL35" i="10" s="1"/>
  <c r="AJ36" i="10"/>
  <c r="AK36" i="10" s="1"/>
  <c r="AL36" i="10" s="1"/>
  <c r="AJ37" i="10"/>
  <c r="AK37" i="10" s="1"/>
  <c r="AL37" i="10" s="1"/>
  <c r="AJ38" i="10"/>
  <c r="AK38" i="10" s="1"/>
  <c r="AL38" i="10" s="1"/>
  <c r="AJ39" i="10"/>
  <c r="AK39" i="10" s="1"/>
  <c r="AL39" i="10" s="1"/>
  <c r="AJ40" i="10"/>
  <c r="AK40" i="10" s="1"/>
  <c r="AL40" i="10" s="1"/>
  <c r="AJ41" i="10"/>
  <c r="AK41" i="10" s="1"/>
  <c r="AL41" i="10" s="1"/>
  <c r="BD4" i="10"/>
  <c r="BD5" i="10"/>
  <c r="BE5" i="10" s="1"/>
  <c r="BF5" i="10" s="1"/>
  <c r="BD6" i="10"/>
  <c r="BE6" i="10" s="1"/>
  <c r="BF6" i="10" s="1"/>
  <c r="BD7" i="10"/>
  <c r="BE7" i="10" s="1"/>
  <c r="BF7" i="10" s="1"/>
  <c r="BD8" i="10"/>
  <c r="BE8" i="10" s="1"/>
  <c r="BF8" i="10" s="1"/>
  <c r="BD9" i="10"/>
  <c r="BE9" i="10" s="1"/>
  <c r="BF9" i="10" s="1"/>
  <c r="BD10" i="10"/>
  <c r="BE10" i="10" s="1"/>
  <c r="BF10" i="10" s="1"/>
  <c r="BD11" i="10"/>
  <c r="BE11" i="10" s="1"/>
  <c r="BF11" i="10" s="1"/>
  <c r="BD12" i="10"/>
  <c r="BE12" i="10" s="1"/>
  <c r="BF12" i="10" s="1"/>
  <c r="BD13" i="10"/>
  <c r="BE13" i="10" s="1"/>
  <c r="BF13" i="10" s="1"/>
  <c r="BD14" i="10"/>
  <c r="BE14" i="10" s="1"/>
  <c r="BF14" i="10" s="1"/>
  <c r="BD15" i="10"/>
  <c r="BE15" i="10" s="1"/>
  <c r="BF15" i="10" s="1"/>
  <c r="BD16" i="10"/>
  <c r="BE16" i="10" s="1"/>
  <c r="BF16" i="10" s="1"/>
  <c r="BD17" i="10"/>
  <c r="BE17" i="10" s="1"/>
  <c r="BF17" i="10" s="1"/>
  <c r="BD18" i="10"/>
  <c r="BE18" i="10" s="1"/>
  <c r="BF18" i="10" s="1"/>
  <c r="BD19" i="10"/>
  <c r="BE19" i="10" s="1"/>
  <c r="BF19" i="10" s="1"/>
  <c r="BD20" i="10"/>
  <c r="BE20" i="10" s="1"/>
  <c r="BF20" i="10" s="1"/>
  <c r="BD21" i="10"/>
  <c r="BE21" i="10" s="1"/>
  <c r="BF21" i="10" s="1"/>
  <c r="BD22" i="10"/>
  <c r="BE22" i="10" s="1"/>
  <c r="BF22" i="10" s="1"/>
  <c r="BD23" i="10"/>
  <c r="BE23" i="10" s="1"/>
  <c r="BF23" i="10" s="1"/>
  <c r="BD24" i="10"/>
  <c r="BE24" i="10" s="1"/>
  <c r="BF24" i="10" s="1"/>
  <c r="BD25" i="10"/>
  <c r="BE25" i="10" s="1"/>
  <c r="BF25" i="10" s="1"/>
  <c r="BD26" i="10"/>
  <c r="BE26" i="10" s="1"/>
  <c r="BF26" i="10" s="1"/>
  <c r="BD27" i="10"/>
  <c r="BE27" i="10" s="1"/>
  <c r="BF27" i="10" s="1"/>
  <c r="BD28" i="10"/>
  <c r="BE28" i="10" s="1"/>
  <c r="BF28" i="10" s="1"/>
  <c r="BD29" i="10"/>
  <c r="BE29" i="10" s="1"/>
  <c r="BF29" i="10" s="1"/>
  <c r="BD30" i="10"/>
  <c r="BE30" i="10" s="1"/>
  <c r="BF30" i="10" s="1"/>
  <c r="BD31" i="10"/>
  <c r="BE31" i="10" s="1"/>
  <c r="BF31" i="10" s="1"/>
  <c r="BD32" i="10"/>
  <c r="BE32" i="10" s="1"/>
  <c r="BF32" i="10" s="1"/>
  <c r="BD33" i="10"/>
  <c r="BE33" i="10" s="1"/>
  <c r="BF33" i="10" s="1"/>
  <c r="BD34" i="10"/>
  <c r="BE34" i="10" s="1"/>
  <c r="BF34" i="10" s="1"/>
  <c r="BD35" i="10"/>
  <c r="BE35" i="10" s="1"/>
  <c r="BF35" i="10" s="1"/>
  <c r="BD36" i="10"/>
  <c r="BE36" i="10" s="1"/>
  <c r="BF36" i="10" s="1"/>
  <c r="BD37" i="10"/>
  <c r="BE37" i="10" s="1"/>
  <c r="BF37" i="10" s="1"/>
  <c r="BD38" i="10"/>
  <c r="BE38" i="10" s="1"/>
  <c r="BF38" i="10" s="1"/>
  <c r="BD39" i="10"/>
  <c r="BE39" i="10" s="1"/>
  <c r="BF39" i="10" s="1"/>
  <c r="BD40" i="10"/>
  <c r="BE40" i="10" s="1"/>
  <c r="BF40" i="10" s="1"/>
  <c r="BD41" i="10"/>
  <c r="BE41" i="10" s="1"/>
  <c r="BF41" i="10" s="1"/>
  <c r="BX4" i="10"/>
  <c r="BX5" i="10"/>
  <c r="BY5" i="10" s="1"/>
  <c r="BZ5" i="10" s="1"/>
  <c r="BX6" i="10"/>
  <c r="BY6" i="10" s="1"/>
  <c r="BZ6" i="10" s="1"/>
  <c r="BX7" i="10"/>
  <c r="BY7" i="10" s="1"/>
  <c r="BZ7" i="10" s="1"/>
  <c r="BX8" i="10"/>
  <c r="BY8" i="10" s="1"/>
  <c r="BZ8" i="10" s="1"/>
  <c r="BX9" i="10"/>
  <c r="BY9" i="10" s="1"/>
  <c r="BZ9" i="10" s="1"/>
  <c r="BX10" i="10"/>
  <c r="BY10" i="10" s="1"/>
  <c r="BZ10" i="10" s="1"/>
  <c r="BX11" i="10"/>
  <c r="BY11" i="10" s="1"/>
  <c r="BZ11" i="10" s="1"/>
  <c r="BX12" i="10"/>
  <c r="BY12" i="10" s="1"/>
  <c r="BZ12" i="10" s="1"/>
  <c r="BX13" i="10"/>
  <c r="BY13" i="10" s="1"/>
  <c r="BZ13" i="10" s="1"/>
  <c r="BX14" i="10"/>
  <c r="BY14" i="10" s="1"/>
  <c r="BZ14" i="10" s="1"/>
  <c r="BX15" i="10"/>
  <c r="BY15" i="10" s="1"/>
  <c r="BZ15" i="10" s="1"/>
  <c r="BX16" i="10"/>
  <c r="BY16" i="10" s="1"/>
  <c r="BZ16" i="10" s="1"/>
  <c r="BX17" i="10"/>
  <c r="BY17" i="10" s="1"/>
  <c r="BZ17" i="10" s="1"/>
  <c r="BX18" i="10"/>
  <c r="BY18" i="10" s="1"/>
  <c r="BZ18" i="10" s="1"/>
  <c r="BX19" i="10"/>
  <c r="BY19" i="10" s="1"/>
  <c r="BZ19" i="10" s="1"/>
  <c r="BX20" i="10"/>
  <c r="BY20" i="10" s="1"/>
  <c r="BZ20" i="10" s="1"/>
  <c r="BX21" i="10"/>
  <c r="BY21" i="10" s="1"/>
  <c r="BZ21" i="10" s="1"/>
  <c r="BX22" i="10"/>
  <c r="BY22" i="10" s="1"/>
  <c r="BZ22" i="10" s="1"/>
  <c r="BX23" i="10"/>
  <c r="BY23" i="10" s="1"/>
  <c r="BZ23" i="10" s="1"/>
  <c r="BX24" i="10"/>
  <c r="BY24" i="10" s="1"/>
  <c r="BZ24" i="10" s="1"/>
  <c r="BX25" i="10"/>
  <c r="BY25" i="10" s="1"/>
  <c r="BZ25" i="10" s="1"/>
  <c r="BX26" i="10"/>
  <c r="BY26" i="10" s="1"/>
  <c r="BZ26" i="10" s="1"/>
  <c r="BX27" i="10"/>
  <c r="BY27" i="10" s="1"/>
  <c r="BZ27" i="10" s="1"/>
  <c r="BX28" i="10"/>
  <c r="BY28" i="10" s="1"/>
  <c r="BZ28" i="10" s="1"/>
  <c r="BX29" i="10"/>
  <c r="BY29" i="10" s="1"/>
  <c r="BZ29" i="10" s="1"/>
  <c r="BX30" i="10"/>
  <c r="BY30" i="10" s="1"/>
  <c r="BZ30" i="10" s="1"/>
  <c r="BX31" i="10"/>
  <c r="BY31" i="10" s="1"/>
  <c r="BZ31" i="10" s="1"/>
  <c r="BX32" i="10"/>
  <c r="BY32" i="10" s="1"/>
  <c r="BZ32" i="10" s="1"/>
  <c r="BX33" i="10"/>
  <c r="BY33" i="10" s="1"/>
  <c r="BZ33" i="10" s="1"/>
  <c r="BX34" i="10"/>
  <c r="BY34" i="10" s="1"/>
  <c r="BZ34" i="10" s="1"/>
  <c r="BX35" i="10"/>
  <c r="BY35" i="10" s="1"/>
  <c r="BZ35" i="10" s="1"/>
  <c r="BX36" i="10"/>
  <c r="BY36" i="10" s="1"/>
  <c r="BZ36" i="10" s="1"/>
  <c r="BX37" i="10"/>
  <c r="BY37" i="10" s="1"/>
  <c r="BZ37" i="10" s="1"/>
  <c r="BX38" i="10"/>
  <c r="BY38" i="10" s="1"/>
  <c r="BZ38" i="10" s="1"/>
  <c r="BX39" i="10"/>
  <c r="BY39" i="10" s="1"/>
  <c r="BZ39" i="10" s="1"/>
  <c r="BX40" i="10"/>
  <c r="BY40" i="10" s="1"/>
  <c r="BZ40" i="10" s="1"/>
  <c r="BX41" i="10"/>
  <c r="BY41" i="10" s="1"/>
  <c r="BZ41" i="10" s="1"/>
  <c r="CR4" i="10"/>
  <c r="CR5" i="10"/>
  <c r="CS5" i="10" s="1"/>
  <c r="CT5" i="10" s="1"/>
  <c r="CR6" i="10"/>
  <c r="CS6" i="10" s="1"/>
  <c r="CT6" i="10" s="1"/>
  <c r="CR7" i="10"/>
  <c r="CS7" i="10" s="1"/>
  <c r="CT7" i="10" s="1"/>
  <c r="CR8" i="10"/>
  <c r="CS8" i="10" s="1"/>
  <c r="CT8" i="10" s="1"/>
  <c r="CR9" i="10"/>
  <c r="CS9" i="10" s="1"/>
  <c r="CT9" i="10" s="1"/>
  <c r="CR10" i="10"/>
  <c r="CS10" i="10" s="1"/>
  <c r="CT10" i="10" s="1"/>
  <c r="CR11" i="10"/>
  <c r="CS11" i="10" s="1"/>
  <c r="CT11" i="10" s="1"/>
  <c r="CR12" i="10"/>
  <c r="CS12" i="10" s="1"/>
  <c r="CT12" i="10" s="1"/>
  <c r="CR13" i="10"/>
  <c r="CS13" i="10" s="1"/>
  <c r="CT13" i="10" s="1"/>
  <c r="CR14" i="10"/>
  <c r="CS14" i="10" s="1"/>
  <c r="CT14" i="10" s="1"/>
  <c r="CR15" i="10"/>
  <c r="CS15" i="10" s="1"/>
  <c r="CT15" i="10" s="1"/>
  <c r="CR16" i="10"/>
  <c r="CS16" i="10" s="1"/>
  <c r="CT16" i="10" s="1"/>
  <c r="CR17" i="10"/>
  <c r="CS17" i="10" s="1"/>
  <c r="CT17" i="10" s="1"/>
  <c r="CR18" i="10"/>
  <c r="CS18" i="10" s="1"/>
  <c r="CT18" i="10" s="1"/>
  <c r="CR19" i="10"/>
  <c r="CS19" i="10" s="1"/>
  <c r="CT19" i="10" s="1"/>
  <c r="CR20" i="10"/>
  <c r="CS20" i="10" s="1"/>
  <c r="CT20" i="10" s="1"/>
  <c r="CR21" i="10"/>
  <c r="CS21" i="10" s="1"/>
  <c r="CT21" i="10" s="1"/>
  <c r="CR22" i="10"/>
  <c r="CS22" i="10" s="1"/>
  <c r="CT22" i="10" s="1"/>
  <c r="CR23" i="10"/>
  <c r="CS23" i="10" s="1"/>
  <c r="CT23" i="10" s="1"/>
  <c r="CR24" i="10"/>
  <c r="CS24" i="10" s="1"/>
  <c r="CT24" i="10" s="1"/>
  <c r="CR25" i="10"/>
  <c r="CS25" i="10" s="1"/>
  <c r="CT25" i="10" s="1"/>
  <c r="CR26" i="10"/>
  <c r="CS26" i="10" s="1"/>
  <c r="CT26" i="10" s="1"/>
  <c r="CR27" i="10"/>
  <c r="CS27" i="10" s="1"/>
  <c r="CT27" i="10" s="1"/>
  <c r="CR28" i="10"/>
  <c r="CS28" i="10" s="1"/>
  <c r="CT28" i="10" s="1"/>
  <c r="CR29" i="10"/>
  <c r="CS29" i="10" s="1"/>
  <c r="CT29" i="10" s="1"/>
  <c r="CR30" i="10"/>
  <c r="CS30" i="10" s="1"/>
  <c r="CT30" i="10" s="1"/>
  <c r="CR31" i="10"/>
  <c r="CS31" i="10" s="1"/>
  <c r="CT31" i="10" s="1"/>
  <c r="CR32" i="10"/>
  <c r="CS32" i="10" s="1"/>
  <c r="CT32" i="10" s="1"/>
  <c r="CR33" i="10"/>
  <c r="CS33" i="10" s="1"/>
  <c r="CT33" i="10" s="1"/>
  <c r="CR34" i="10"/>
  <c r="CS34" i="10" s="1"/>
  <c r="CT34" i="10" s="1"/>
  <c r="CR35" i="10"/>
  <c r="CS35" i="10" s="1"/>
  <c r="CT35" i="10" s="1"/>
  <c r="CR36" i="10"/>
  <c r="CS36" i="10" s="1"/>
  <c r="CT36" i="10" s="1"/>
  <c r="CR37" i="10"/>
  <c r="CS37" i="10" s="1"/>
  <c r="CT37" i="10" s="1"/>
  <c r="CR38" i="10"/>
  <c r="CS38" i="10" s="1"/>
  <c r="CT38" i="10" s="1"/>
  <c r="CR39" i="10"/>
  <c r="CS39" i="10" s="1"/>
  <c r="CT39" i="10" s="1"/>
  <c r="CR40" i="10"/>
  <c r="CS40" i="10" s="1"/>
  <c r="CT40" i="10" s="1"/>
  <c r="CR41" i="10"/>
  <c r="CS41" i="10" s="1"/>
  <c r="CT41" i="10" s="1"/>
  <c r="AO5" i="10"/>
  <c r="AP5" i="10" s="1"/>
  <c r="AQ5" i="10" s="1"/>
  <c r="AO4" i="10"/>
  <c r="AO6" i="10"/>
  <c r="AP6" i="10" s="1"/>
  <c r="AQ6" i="10" s="1"/>
  <c r="AO7" i="10"/>
  <c r="AP7" i="10" s="1"/>
  <c r="AQ7" i="10" s="1"/>
  <c r="AO8" i="10"/>
  <c r="AP8" i="10" s="1"/>
  <c r="AQ8" i="10" s="1"/>
  <c r="AO9" i="10"/>
  <c r="AP9" i="10" s="1"/>
  <c r="AQ9" i="10" s="1"/>
  <c r="AO10" i="10"/>
  <c r="AP10" i="10" s="1"/>
  <c r="AQ10" i="10" s="1"/>
  <c r="AO11" i="10"/>
  <c r="AP11" i="10" s="1"/>
  <c r="AQ11" i="10" s="1"/>
  <c r="AO12" i="10"/>
  <c r="AP12" i="10" s="1"/>
  <c r="AQ12" i="10" s="1"/>
  <c r="AO13" i="10"/>
  <c r="AP13" i="10" s="1"/>
  <c r="AQ13" i="10" s="1"/>
  <c r="AO14" i="10"/>
  <c r="AP14" i="10" s="1"/>
  <c r="AQ14" i="10" s="1"/>
  <c r="AO15" i="10"/>
  <c r="AP15" i="10" s="1"/>
  <c r="AQ15" i="10" s="1"/>
  <c r="AO16" i="10"/>
  <c r="AP16" i="10" s="1"/>
  <c r="AQ16" i="10" s="1"/>
  <c r="AO17" i="10"/>
  <c r="AP17" i="10" s="1"/>
  <c r="AQ17" i="10" s="1"/>
  <c r="AO18" i="10"/>
  <c r="AP18" i="10" s="1"/>
  <c r="AQ18" i="10" s="1"/>
  <c r="AO19" i="10"/>
  <c r="AP19" i="10" s="1"/>
  <c r="AQ19" i="10" s="1"/>
  <c r="AO20" i="10"/>
  <c r="AP20" i="10" s="1"/>
  <c r="AQ20" i="10" s="1"/>
  <c r="AO21" i="10"/>
  <c r="AP21" i="10" s="1"/>
  <c r="AQ21" i="10" s="1"/>
  <c r="AO22" i="10"/>
  <c r="AP22" i="10" s="1"/>
  <c r="AQ22" i="10" s="1"/>
  <c r="AO23" i="10"/>
  <c r="AP23" i="10" s="1"/>
  <c r="AQ23" i="10" s="1"/>
  <c r="AO24" i="10"/>
  <c r="AP24" i="10" s="1"/>
  <c r="AQ24" i="10" s="1"/>
  <c r="AO25" i="10"/>
  <c r="AP25" i="10" s="1"/>
  <c r="AQ25" i="10" s="1"/>
  <c r="AO26" i="10"/>
  <c r="AP26" i="10" s="1"/>
  <c r="AQ26" i="10" s="1"/>
  <c r="AO27" i="10"/>
  <c r="AP27" i="10" s="1"/>
  <c r="AQ27" i="10" s="1"/>
  <c r="AO28" i="10"/>
  <c r="AP28" i="10" s="1"/>
  <c r="AQ28" i="10" s="1"/>
  <c r="AO29" i="10"/>
  <c r="AP29" i="10" s="1"/>
  <c r="AQ29" i="10" s="1"/>
  <c r="AO30" i="10"/>
  <c r="AP30" i="10" s="1"/>
  <c r="AQ30" i="10" s="1"/>
  <c r="AO31" i="10"/>
  <c r="AP31" i="10" s="1"/>
  <c r="AQ31" i="10" s="1"/>
  <c r="AO32" i="10"/>
  <c r="AP32" i="10" s="1"/>
  <c r="AQ32" i="10" s="1"/>
  <c r="AO33" i="10"/>
  <c r="AP33" i="10" s="1"/>
  <c r="AQ33" i="10" s="1"/>
  <c r="AO34" i="10"/>
  <c r="AP34" i="10" s="1"/>
  <c r="AQ34" i="10" s="1"/>
  <c r="AO35" i="10"/>
  <c r="AP35" i="10" s="1"/>
  <c r="AQ35" i="10" s="1"/>
  <c r="AO36" i="10"/>
  <c r="AP36" i="10" s="1"/>
  <c r="AQ36" i="10" s="1"/>
  <c r="AO37" i="10"/>
  <c r="AP37" i="10" s="1"/>
  <c r="AQ37" i="10" s="1"/>
  <c r="AO38" i="10"/>
  <c r="AP38" i="10" s="1"/>
  <c r="AQ38" i="10" s="1"/>
  <c r="AO39" i="10"/>
  <c r="AP39" i="10" s="1"/>
  <c r="AQ39" i="10" s="1"/>
  <c r="AO40" i="10"/>
  <c r="AP40" i="10" s="1"/>
  <c r="AQ40" i="10" s="1"/>
  <c r="AO41" i="10"/>
  <c r="AP41" i="10" s="1"/>
  <c r="AQ41" i="10" s="1"/>
  <c r="CC5" i="10"/>
  <c r="CD5" i="10" s="1"/>
  <c r="CE5" i="10" s="1"/>
  <c r="CC4" i="10"/>
  <c r="CC6" i="10"/>
  <c r="CD6" i="10" s="1"/>
  <c r="CE6" i="10" s="1"/>
  <c r="CC7" i="10"/>
  <c r="CD7" i="10" s="1"/>
  <c r="CE7" i="10" s="1"/>
  <c r="CC8" i="10"/>
  <c r="CD8" i="10" s="1"/>
  <c r="CE8" i="10" s="1"/>
  <c r="CC9" i="10"/>
  <c r="CD9" i="10" s="1"/>
  <c r="CE9" i="10" s="1"/>
  <c r="CC10" i="10"/>
  <c r="CD10" i="10" s="1"/>
  <c r="CE10" i="10" s="1"/>
  <c r="CC11" i="10"/>
  <c r="CD11" i="10" s="1"/>
  <c r="CE11" i="10" s="1"/>
  <c r="CC12" i="10"/>
  <c r="CD12" i="10" s="1"/>
  <c r="CE12" i="10" s="1"/>
  <c r="CC13" i="10"/>
  <c r="CD13" i="10" s="1"/>
  <c r="CE13" i="10" s="1"/>
  <c r="CC14" i="10"/>
  <c r="CD14" i="10" s="1"/>
  <c r="CE14" i="10" s="1"/>
  <c r="CC15" i="10"/>
  <c r="CD15" i="10" s="1"/>
  <c r="CE15" i="10" s="1"/>
  <c r="CC16" i="10"/>
  <c r="CD16" i="10" s="1"/>
  <c r="CE16" i="10" s="1"/>
  <c r="CC17" i="10"/>
  <c r="CD17" i="10" s="1"/>
  <c r="CE17" i="10" s="1"/>
  <c r="CC18" i="10"/>
  <c r="CD18" i="10" s="1"/>
  <c r="CE18" i="10" s="1"/>
  <c r="CC19" i="10"/>
  <c r="CD19" i="10" s="1"/>
  <c r="CE19" i="10" s="1"/>
  <c r="CC20" i="10"/>
  <c r="CD20" i="10" s="1"/>
  <c r="CE20" i="10" s="1"/>
  <c r="CC21" i="10"/>
  <c r="CD21" i="10" s="1"/>
  <c r="CE21" i="10" s="1"/>
  <c r="CC22" i="10"/>
  <c r="CD22" i="10" s="1"/>
  <c r="CE22" i="10" s="1"/>
  <c r="CC23" i="10"/>
  <c r="CD23" i="10" s="1"/>
  <c r="CE23" i="10" s="1"/>
  <c r="CC24" i="10"/>
  <c r="CD24" i="10" s="1"/>
  <c r="CE24" i="10" s="1"/>
  <c r="CC25" i="10"/>
  <c r="CD25" i="10" s="1"/>
  <c r="CE25" i="10" s="1"/>
  <c r="CC26" i="10"/>
  <c r="CD26" i="10" s="1"/>
  <c r="CE26" i="10" s="1"/>
  <c r="CC27" i="10"/>
  <c r="CD27" i="10" s="1"/>
  <c r="CE27" i="10" s="1"/>
  <c r="CC28" i="10"/>
  <c r="CD28" i="10" s="1"/>
  <c r="CE28" i="10" s="1"/>
  <c r="CC29" i="10"/>
  <c r="CD29" i="10" s="1"/>
  <c r="CE29" i="10" s="1"/>
  <c r="CC30" i="10"/>
  <c r="CD30" i="10" s="1"/>
  <c r="CE30" i="10" s="1"/>
  <c r="CC31" i="10"/>
  <c r="CD31" i="10" s="1"/>
  <c r="CE31" i="10" s="1"/>
  <c r="CC32" i="10"/>
  <c r="CD32" i="10" s="1"/>
  <c r="CE32" i="10" s="1"/>
  <c r="CC33" i="10"/>
  <c r="CD33" i="10" s="1"/>
  <c r="CE33" i="10" s="1"/>
  <c r="CC34" i="10"/>
  <c r="CD34" i="10" s="1"/>
  <c r="CE34" i="10" s="1"/>
  <c r="CC35" i="10"/>
  <c r="CD35" i="10" s="1"/>
  <c r="CE35" i="10" s="1"/>
  <c r="CC36" i="10"/>
  <c r="CD36" i="10" s="1"/>
  <c r="CE36" i="10" s="1"/>
  <c r="CC37" i="10"/>
  <c r="CD37" i="10" s="1"/>
  <c r="CE37" i="10" s="1"/>
  <c r="CC38" i="10"/>
  <c r="CD38" i="10" s="1"/>
  <c r="CE38" i="10" s="1"/>
  <c r="CC39" i="10"/>
  <c r="CD39" i="10" s="1"/>
  <c r="CE39" i="10" s="1"/>
  <c r="CC40" i="10"/>
  <c r="CD40" i="10" s="1"/>
  <c r="CE40" i="10" s="1"/>
  <c r="CC41" i="10"/>
  <c r="CD41" i="10" s="1"/>
  <c r="CE41" i="10" s="1"/>
  <c r="CW5" i="10"/>
  <c r="CX5" i="10" s="1"/>
  <c r="CY5" i="10" s="1"/>
  <c r="CW4" i="10"/>
  <c r="CW6" i="10"/>
  <c r="CX6" i="10" s="1"/>
  <c r="CY6" i="10" s="1"/>
  <c r="CW7" i="10"/>
  <c r="CX7" i="10" s="1"/>
  <c r="CY7" i="10" s="1"/>
  <c r="CW8" i="10"/>
  <c r="CX8" i="10" s="1"/>
  <c r="CY8" i="10" s="1"/>
  <c r="CW9" i="10"/>
  <c r="CX9" i="10" s="1"/>
  <c r="CY9" i="10" s="1"/>
  <c r="CW10" i="10"/>
  <c r="CX10" i="10" s="1"/>
  <c r="CY10" i="10" s="1"/>
  <c r="CW11" i="10"/>
  <c r="CX11" i="10" s="1"/>
  <c r="CY11" i="10" s="1"/>
  <c r="CW12" i="10"/>
  <c r="CX12" i="10" s="1"/>
  <c r="CY12" i="10" s="1"/>
  <c r="CW13" i="10"/>
  <c r="CX13" i="10" s="1"/>
  <c r="CY13" i="10" s="1"/>
  <c r="CW14" i="10"/>
  <c r="CX14" i="10" s="1"/>
  <c r="CY14" i="10" s="1"/>
  <c r="CW15" i="10"/>
  <c r="CX15" i="10" s="1"/>
  <c r="CY15" i="10" s="1"/>
  <c r="CW16" i="10"/>
  <c r="CX16" i="10" s="1"/>
  <c r="CY16" i="10" s="1"/>
  <c r="CW17" i="10"/>
  <c r="CX17" i="10" s="1"/>
  <c r="CY17" i="10" s="1"/>
  <c r="CW18" i="10"/>
  <c r="CX18" i="10" s="1"/>
  <c r="CY18" i="10" s="1"/>
  <c r="CW19" i="10"/>
  <c r="CX19" i="10" s="1"/>
  <c r="CY19" i="10" s="1"/>
  <c r="CW20" i="10"/>
  <c r="CX20" i="10" s="1"/>
  <c r="CY20" i="10" s="1"/>
  <c r="CW21" i="10"/>
  <c r="CX21" i="10" s="1"/>
  <c r="CY21" i="10" s="1"/>
  <c r="CW22" i="10"/>
  <c r="CX22" i="10" s="1"/>
  <c r="CY22" i="10" s="1"/>
  <c r="CW23" i="10"/>
  <c r="CX23" i="10" s="1"/>
  <c r="CY23" i="10" s="1"/>
  <c r="CW24" i="10"/>
  <c r="CX24" i="10" s="1"/>
  <c r="CY24" i="10" s="1"/>
  <c r="CW25" i="10"/>
  <c r="CX25" i="10" s="1"/>
  <c r="CY25" i="10" s="1"/>
  <c r="CW26" i="10"/>
  <c r="CX26" i="10" s="1"/>
  <c r="CY26" i="10" s="1"/>
  <c r="CW27" i="10"/>
  <c r="CX27" i="10" s="1"/>
  <c r="CY27" i="10" s="1"/>
  <c r="CW28" i="10"/>
  <c r="CX28" i="10" s="1"/>
  <c r="CY28" i="10" s="1"/>
  <c r="CW29" i="10"/>
  <c r="CX29" i="10" s="1"/>
  <c r="CY29" i="10" s="1"/>
  <c r="CW30" i="10"/>
  <c r="CX30" i="10" s="1"/>
  <c r="CY30" i="10" s="1"/>
  <c r="CW31" i="10"/>
  <c r="CX31" i="10" s="1"/>
  <c r="CY31" i="10" s="1"/>
  <c r="CW32" i="10"/>
  <c r="CX32" i="10" s="1"/>
  <c r="CY32" i="10" s="1"/>
  <c r="CW33" i="10"/>
  <c r="CX33" i="10" s="1"/>
  <c r="CY33" i="10" s="1"/>
  <c r="CW34" i="10"/>
  <c r="CX34" i="10" s="1"/>
  <c r="CY34" i="10" s="1"/>
  <c r="CW35" i="10"/>
  <c r="CX35" i="10" s="1"/>
  <c r="CY35" i="10" s="1"/>
  <c r="CW36" i="10"/>
  <c r="CX36" i="10" s="1"/>
  <c r="CY36" i="10" s="1"/>
  <c r="CW37" i="10"/>
  <c r="CX37" i="10" s="1"/>
  <c r="CY37" i="10" s="1"/>
  <c r="CW38" i="10"/>
  <c r="CX38" i="10" s="1"/>
  <c r="CY38" i="10" s="1"/>
  <c r="CW39" i="10"/>
  <c r="CX39" i="10" s="1"/>
  <c r="CY39" i="10" s="1"/>
  <c r="CW40" i="10"/>
  <c r="CX40" i="10" s="1"/>
  <c r="CY40" i="10" s="1"/>
  <c r="CW41" i="10"/>
  <c r="CX41" i="10" s="1"/>
  <c r="CY41" i="10" s="1"/>
  <c r="U5" i="10"/>
  <c r="V5" i="10" s="1"/>
  <c r="W5" i="10" s="1"/>
  <c r="U4" i="10"/>
  <c r="U6" i="10"/>
  <c r="V6" i="10" s="1"/>
  <c r="W6" i="10" s="1"/>
  <c r="U7" i="10"/>
  <c r="V7" i="10" s="1"/>
  <c r="W7" i="10" s="1"/>
  <c r="U8" i="10"/>
  <c r="V8" i="10" s="1"/>
  <c r="W8" i="10" s="1"/>
  <c r="U9" i="10"/>
  <c r="V9" i="10" s="1"/>
  <c r="W9" i="10" s="1"/>
  <c r="U10" i="10"/>
  <c r="V10" i="10" s="1"/>
  <c r="W10" i="10" s="1"/>
  <c r="U11" i="10"/>
  <c r="V11" i="10" s="1"/>
  <c r="W11" i="10" s="1"/>
  <c r="U12" i="10"/>
  <c r="V12" i="10" s="1"/>
  <c r="W12" i="10" s="1"/>
  <c r="U13" i="10"/>
  <c r="V13" i="10" s="1"/>
  <c r="W13" i="10" s="1"/>
  <c r="U14" i="10"/>
  <c r="V14" i="10" s="1"/>
  <c r="W14" i="10" s="1"/>
  <c r="U15" i="10"/>
  <c r="V15" i="10" s="1"/>
  <c r="W15" i="10" s="1"/>
  <c r="U16" i="10"/>
  <c r="V16" i="10" s="1"/>
  <c r="W16" i="10" s="1"/>
  <c r="U17" i="10"/>
  <c r="V17" i="10" s="1"/>
  <c r="W17" i="10" s="1"/>
  <c r="U18" i="10"/>
  <c r="V18" i="10" s="1"/>
  <c r="W18" i="10" s="1"/>
  <c r="U19" i="10"/>
  <c r="V19" i="10" s="1"/>
  <c r="W19" i="10" s="1"/>
  <c r="U20" i="10"/>
  <c r="V20" i="10" s="1"/>
  <c r="W20" i="10" s="1"/>
  <c r="U21" i="10"/>
  <c r="V21" i="10" s="1"/>
  <c r="W21" i="10" s="1"/>
  <c r="U22" i="10"/>
  <c r="V22" i="10" s="1"/>
  <c r="W22" i="10" s="1"/>
  <c r="U23" i="10"/>
  <c r="V23" i="10" s="1"/>
  <c r="W23" i="10" s="1"/>
  <c r="U24" i="10"/>
  <c r="V24" i="10" s="1"/>
  <c r="W24" i="10" s="1"/>
  <c r="U25" i="10"/>
  <c r="V25" i="10" s="1"/>
  <c r="W25" i="10" s="1"/>
  <c r="U26" i="10"/>
  <c r="V26" i="10" s="1"/>
  <c r="W26" i="10" s="1"/>
  <c r="U27" i="10"/>
  <c r="V27" i="10" s="1"/>
  <c r="W27" i="10" s="1"/>
  <c r="U28" i="10"/>
  <c r="V28" i="10" s="1"/>
  <c r="W28" i="10" s="1"/>
  <c r="U29" i="10"/>
  <c r="V29" i="10" s="1"/>
  <c r="W29" i="10" s="1"/>
  <c r="U30" i="10"/>
  <c r="V30" i="10" s="1"/>
  <c r="W30" i="10" s="1"/>
  <c r="U31" i="10"/>
  <c r="V31" i="10" s="1"/>
  <c r="W31" i="10" s="1"/>
  <c r="U32" i="10"/>
  <c r="V32" i="10" s="1"/>
  <c r="W32" i="10" s="1"/>
  <c r="U33" i="10"/>
  <c r="V33" i="10" s="1"/>
  <c r="W33" i="10" s="1"/>
  <c r="U34" i="10"/>
  <c r="V34" i="10" s="1"/>
  <c r="W34" i="10" s="1"/>
  <c r="U35" i="10"/>
  <c r="V35" i="10" s="1"/>
  <c r="W35" i="10" s="1"/>
  <c r="U36" i="10"/>
  <c r="V36" i="10" s="1"/>
  <c r="W36" i="10" s="1"/>
  <c r="U37" i="10"/>
  <c r="V37" i="10" s="1"/>
  <c r="W37" i="10" s="1"/>
  <c r="U38" i="10"/>
  <c r="V38" i="10" s="1"/>
  <c r="W38" i="10" s="1"/>
  <c r="U39" i="10"/>
  <c r="V39" i="10" s="1"/>
  <c r="W39" i="10" s="1"/>
  <c r="U40" i="10"/>
  <c r="V40" i="10" s="1"/>
  <c r="W40" i="10" s="1"/>
  <c r="U41" i="10"/>
  <c r="V41" i="10" s="1"/>
  <c r="W41" i="10" s="1"/>
  <c r="BI5" i="10"/>
  <c r="BJ5" i="10" s="1"/>
  <c r="BK5" i="10" s="1"/>
  <c r="BI4" i="10"/>
  <c r="BI6" i="10"/>
  <c r="BJ6" i="10" s="1"/>
  <c r="BK6" i="10" s="1"/>
  <c r="BI7" i="10"/>
  <c r="BJ7" i="10" s="1"/>
  <c r="BK7" i="10" s="1"/>
  <c r="BI8" i="10"/>
  <c r="BJ8" i="10" s="1"/>
  <c r="BK8" i="10" s="1"/>
  <c r="BI9" i="10"/>
  <c r="BJ9" i="10" s="1"/>
  <c r="BK9" i="10" s="1"/>
  <c r="BI10" i="10"/>
  <c r="BJ10" i="10" s="1"/>
  <c r="BK10" i="10" s="1"/>
  <c r="BI11" i="10"/>
  <c r="BJ11" i="10" s="1"/>
  <c r="BK11" i="10" s="1"/>
  <c r="BI12" i="10"/>
  <c r="BJ12" i="10" s="1"/>
  <c r="BK12" i="10" s="1"/>
  <c r="BI13" i="10"/>
  <c r="BJ13" i="10" s="1"/>
  <c r="BK13" i="10" s="1"/>
  <c r="BI14" i="10"/>
  <c r="BJ14" i="10" s="1"/>
  <c r="BK14" i="10" s="1"/>
  <c r="BI15" i="10"/>
  <c r="BJ15" i="10" s="1"/>
  <c r="BK15" i="10" s="1"/>
  <c r="BI16" i="10"/>
  <c r="BJ16" i="10" s="1"/>
  <c r="BK16" i="10" s="1"/>
  <c r="BI17" i="10"/>
  <c r="BJ17" i="10" s="1"/>
  <c r="BK17" i="10" s="1"/>
  <c r="BI18" i="10"/>
  <c r="BJ18" i="10" s="1"/>
  <c r="BK18" i="10" s="1"/>
  <c r="BI19" i="10"/>
  <c r="BJ19" i="10" s="1"/>
  <c r="BK19" i="10" s="1"/>
  <c r="BI20" i="10"/>
  <c r="BJ20" i="10" s="1"/>
  <c r="BK20" i="10" s="1"/>
  <c r="BI21" i="10"/>
  <c r="BJ21" i="10" s="1"/>
  <c r="BK21" i="10" s="1"/>
  <c r="BI22" i="10"/>
  <c r="BJ22" i="10" s="1"/>
  <c r="BK22" i="10" s="1"/>
  <c r="BI23" i="10"/>
  <c r="BJ23" i="10" s="1"/>
  <c r="BK23" i="10" s="1"/>
  <c r="BI24" i="10"/>
  <c r="BJ24" i="10" s="1"/>
  <c r="BK24" i="10" s="1"/>
  <c r="BI25" i="10"/>
  <c r="BJ25" i="10" s="1"/>
  <c r="BK25" i="10" s="1"/>
  <c r="BI26" i="10"/>
  <c r="BJ26" i="10" s="1"/>
  <c r="BK26" i="10" s="1"/>
  <c r="BI27" i="10"/>
  <c r="BJ27" i="10" s="1"/>
  <c r="BK27" i="10" s="1"/>
  <c r="BI28" i="10"/>
  <c r="BJ28" i="10" s="1"/>
  <c r="BK28" i="10" s="1"/>
  <c r="BI29" i="10"/>
  <c r="BJ29" i="10" s="1"/>
  <c r="BK29" i="10" s="1"/>
  <c r="BI30" i="10"/>
  <c r="BJ30" i="10" s="1"/>
  <c r="BK30" i="10" s="1"/>
  <c r="BI31" i="10"/>
  <c r="BJ31" i="10" s="1"/>
  <c r="BK31" i="10" s="1"/>
  <c r="BI32" i="10"/>
  <c r="BJ32" i="10" s="1"/>
  <c r="BK32" i="10" s="1"/>
  <c r="BI33" i="10"/>
  <c r="BJ33" i="10" s="1"/>
  <c r="BK33" i="10" s="1"/>
  <c r="BI34" i="10"/>
  <c r="BJ34" i="10" s="1"/>
  <c r="BK34" i="10" s="1"/>
  <c r="BI35" i="10"/>
  <c r="BJ35" i="10" s="1"/>
  <c r="BK35" i="10" s="1"/>
  <c r="BI36" i="10"/>
  <c r="BJ36" i="10" s="1"/>
  <c r="BK36" i="10" s="1"/>
  <c r="BI37" i="10"/>
  <c r="BJ37" i="10" s="1"/>
  <c r="BK37" i="10" s="1"/>
  <c r="BI38" i="10"/>
  <c r="BJ38" i="10" s="1"/>
  <c r="BK38" i="10" s="1"/>
  <c r="BI39" i="10"/>
  <c r="BJ39" i="10" s="1"/>
  <c r="BK39" i="10" s="1"/>
  <c r="BI40" i="10"/>
  <c r="BJ40" i="10" s="1"/>
  <c r="BK40" i="10" s="1"/>
  <c r="BI41" i="10"/>
  <c r="BJ41" i="10" s="1"/>
  <c r="BK41" i="10" s="1"/>
  <c r="F4" i="10"/>
  <c r="F5" i="10"/>
  <c r="G5" i="10" s="1"/>
  <c r="H5" i="10" s="1"/>
  <c r="F6" i="10"/>
  <c r="G6" i="10" s="1"/>
  <c r="H6" i="10" s="1"/>
  <c r="F7" i="10"/>
  <c r="G7" i="10" s="1"/>
  <c r="H7" i="10" s="1"/>
  <c r="F8" i="10"/>
  <c r="G8" i="10" s="1"/>
  <c r="H8" i="10" s="1"/>
  <c r="F9" i="10"/>
  <c r="G9" i="10" s="1"/>
  <c r="H9" i="10" s="1"/>
  <c r="F10" i="10"/>
  <c r="G10" i="10" s="1"/>
  <c r="H10" i="10" s="1"/>
  <c r="F11" i="10"/>
  <c r="G11" i="10" s="1"/>
  <c r="H11" i="10" s="1"/>
  <c r="F12" i="10"/>
  <c r="G12" i="10" s="1"/>
  <c r="H12" i="10" s="1"/>
  <c r="F13" i="10"/>
  <c r="G13" i="10" s="1"/>
  <c r="H13" i="10" s="1"/>
  <c r="F14" i="10"/>
  <c r="G14" i="10" s="1"/>
  <c r="H14" i="10" s="1"/>
  <c r="F15" i="10"/>
  <c r="G15" i="10" s="1"/>
  <c r="H15" i="10" s="1"/>
  <c r="F16" i="10"/>
  <c r="G16" i="10" s="1"/>
  <c r="H16" i="10" s="1"/>
  <c r="F17" i="10"/>
  <c r="G17" i="10" s="1"/>
  <c r="H17" i="10" s="1"/>
  <c r="F18" i="10"/>
  <c r="G18" i="10" s="1"/>
  <c r="H18" i="10" s="1"/>
  <c r="F19" i="10"/>
  <c r="G19" i="10" s="1"/>
  <c r="H19" i="10" s="1"/>
  <c r="F20" i="10"/>
  <c r="G20" i="10" s="1"/>
  <c r="H20" i="10" s="1"/>
  <c r="F21" i="10"/>
  <c r="G21" i="10" s="1"/>
  <c r="H21" i="10" s="1"/>
  <c r="F22" i="10"/>
  <c r="G22" i="10" s="1"/>
  <c r="H22" i="10" s="1"/>
  <c r="F23" i="10"/>
  <c r="G23" i="10" s="1"/>
  <c r="H23" i="10" s="1"/>
  <c r="F24" i="10"/>
  <c r="G24" i="10" s="1"/>
  <c r="H24" i="10" s="1"/>
  <c r="F25" i="10"/>
  <c r="G25" i="10" s="1"/>
  <c r="H25" i="10" s="1"/>
  <c r="F26" i="10"/>
  <c r="G26" i="10" s="1"/>
  <c r="H26" i="10" s="1"/>
  <c r="F27" i="10"/>
  <c r="G27" i="10" s="1"/>
  <c r="H27" i="10" s="1"/>
  <c r="F28" i="10"/>
  <c r="G28" i="10" s="1"/>
  <c r="H28" i="10" s="1"/>
  <c r="F29" i="10"/>
  <c r="G29" i="10" s="1"/>
  <c r="H29" i="10" s="1"/>
  <c r="F30" i="10"/>
  <c r="G30" i="10" s="1"/>
  <c r="H30" i="10" s="1"/>
  <c r="F31" i="10"/>
  <c r="G31" i="10" s="1"/>
  <c r="H31" i="10" s="1"/>
  <c r="F32" i="10"/>
  <c r="G32" i="10" s="1"/>
  <c r="H32" i="10" s="1"/>
  <c r="F33" i="10"/>
  <c r="G33" i="10" s="1"/>
  <c r="H33" i="10" s="1"/>
  <c r="F34" i="10"/>
  <c r="G34" i="10" s="1"/>
  <c r="H34" i="10" s="1"/>
  <c r="F35" i="10"/>
  <c r="G35" i="10" s="1"/>
  <c r="H35" i="10" s="1"/>
  <c r="F36" i="10"/>
  <c r="G36" i="10" s="1"/>
  <c r="H36" i="10" s="1"/>
  <c r="F37" i="10"/>
  <c r="G37" i="10" s="1"/>
  <c r="H37" i="10" s="1"/>
  <c r="F38" i="10"/>
  <c r="G38" i="10" s="1"/>
  <c r="H38" i="10" s="1"/>
  <c r="F39" i="10"/>
  <c r="G39" i="10" s="1"/>
  <c r="H39" i="10" s="1"/>
  <c r="F40" i="10"/>
  <c r="G40" i="10" s="1"/>
  <c r="H40" i="10" s="1"/>
  <c r="F41" i="10"/>
  <c r="G41" i="10" s="1"/>
  <c r="H41" i="10" s="1"/>
  <c r="Z4" i="10"/>
  <c r="Z5" i="10"/>
  <c r="AA5" i="10" s="1"/>
  <c r="AB5" i="10" s="1"/>
  <c r="Z6" i="10"/>
  <c r="AA6" i="10" s="1"/>
  <c r="AB6" i="10" s="1"/>
  <c r="Z7" i="10"/>
  <c r="AA7" i="10" s="1"/>
  <c r="AB7" i="10" s="1"/>
  <c r="Z8" i="10"/>
  <c r="AA8" i="10" s="1"/>
  <c r="AB8" i="10" s="1"/>
  <c r="Z9" i="10"/>
  <c r="AA9" i="10" s="1"/>
  <c r="AB9" i="10" s="1"/>
  <c r="Z10" i="10"/>
  <c r="AA10" i="10" s="1"/>
  <c r="AB10" i="10" s="1"/>
  <c r="Z11" i="10"/>
  <c r="AA11" i="10" s="1"/>
  <c r="AB11" i="10" s="1"/>
  <c r="Z12" i="10"/>
  <c r="AA12" i="10" s="1"/>
  <c r="AB12" i="10" s="1"/>
  <c r="Z13" i="10"/>
  <c r="AA13" i="10" s="1"/>
  <c r="AB13" i="10" s="1"/>
  <c r="Z14" i="10"/>
  <c r="AA14" i="10" s="1"/>
  <c r="AB14" i="10" s="1"/>
  <c r="Z15" i="10"/>
  <c r="AA15" i="10" s="1"/>
  <c r="AB15" i="10" s="1"/>
  <c r="Z16" i="10"/>
  <c r="AA16" i="10" s="1"/>
  <c r="AB16" i="10" s="1"/>
  <c r="Z17" i="10"/>
  <c r="AA17" i="10" s="1"/>
  <c r="AB17" i="10" s="1"/>
  <c r="Z18" i="10"/>
  <c r="AA18" i="10" s="1"/>
  <c r="AB18" i="10" s="1"/>
  <c r="Z19" i="10"/>
  <c r="AA19" i="10" s="1"/>
  <c r="AB19" i="10" s="1"/>
  <c r="Z20" i="10"/>
  <c r="AA20" i="10" s="1"/>
  <c r="AB20" i="10" s="1"/>
  <c r="Z21" i="10"/>
  <c r="AA21" i="10" s="1"/>
  <c r="AB21" i="10" s="1"/>
  <c r="Z22" i="10"/>
  <c r="AA22" i="10" s="1"/>
  <c r="AB22" i="10" s="1"/>
  <c r="Z23" i="10"/>
  <c r="AA23" i="10" s="1"/>
  <c r="AB23" i="10" s="1"/>
  <c r="Z24" i="10"/>
  <c r="AA24" i="10" s="1"/>
  <c r="AB24" i="10" s="1"/>
  <c r="Z25" i="10"/>
  <c r="AA25" i="10" s="1"/>
  <c r="AB25" i="10" s="1"/>
  <c r="Z26" i="10"/>
  <c r="AA26" i="10" s="1"/>
  <c r="AB26" i="10" s="1"/>
  <c r="Z27" i="10"/>
  <c r="AA27" i="10" s="1"/>
  <c r="AB27" i="10" s="1"/>
  <c r="Z28" i="10"/>
  <c r="AA28" i="10" s="1"/>
  <c r="AB28" i="10" s="1"/>
  <c r="Z29" i="10"/>
  <c r="AA29" i="10" s="1"/>
  <c r="AB29" i="10" s="1"/>
  <c r="Z30" i="10"/>
  <c r="AA30" i="10" s="1"/>
  <c r="AB30" i="10" s="1"/>
  <c r="Z31" i="10"/>
  <c r="AA31" i="10" s="1"/>
  <c r="AB31" i="10" s="1"/>
  <c r="Z32" i="10"/>
  <c r="AA32" i="10" s="1"/>
  <c r="AB32" i="10" s="1"/>
  <c r="Z33" i="10"/>
  <c r="AA33" i="10" s="1"/>
  <c r="AB33" i="10" s="1"/>
  <c r="Z34" i="10"/>
  <c r="AA34" i="10" s="1"/>
  <c r="AB34" i="10" s="1"/>
  <c r="Z35" i="10"/>
  <c r="AA35" i="10" s="1"/>
  <c r="AB35" i="10" s="1"/>
  <c r="Z36" i="10"/>
  <c r="AA36" i="10" s="1"/>
  <c r="AB36" i="10" s="1"/>
  <c r="Z37" i="10"/>
  <c r="AA37" i="10" s="1"/>
  <c r="AB37" i="10" s="1"/>
  <c r="Z38" i="10"/>
  <c r="AA38" i="10" s="1"/>
  <c r="AB38" i="10" s="1"/>
  <c r="Z39" i="10"/>
  <c r="AA39" i="10" s="1"/>
  <c r="AB39" i="10" s="1"/>
  <c r="Z40" i="10"/>
  <c r="AA40" i="10" s="1"/>
  <c r="AB40" i="10" s="1"/>
  <c r="Z41" i="10"/>
  <c r="AA41" i="10" s="1"/>
  <c r="AB41" i="10" s="1"/>
  <c r="AT4" i="10"/>
  <c r="AT5" i="10"/>
  <c r="AU5" i="10" s="1"/>
  <c r="AV5" i="10" s="1"/>
  <c r="AT6" i="10"/>
  <c r="AU6" i="10" s="1"/>
  <c r="AV6" i="10" s="1"/>
  <c r="AT7" i="10"/>
  <c r="AU7" i="10" s="1"/>
  <c r="AV7" i="10" s="1"/>
  <c r="AT8" i="10"/>
  <c r="AU8" i="10" s="1"/>
  <c r="AV8" i="10" s="1"/>
  <c r="AT9" i="10"/>
  <c r="AU9" i="10" s="1"/>
  <c r="AV9" i="10" s="1"/>
  <c r="AT10" i="10"/>
  <c r="AU10" i="10" s="1"/>
  <c r="AV10" i="10" s="1"/>
  <c r="AT11" i="10"/>
  <c r="AU11" i="10" s="1"/>
  <c r="AV11" i="10" s="1"/>
  <c r="AT12" i="10"/>
  <c r="AU12" i="10" s="1"/>
  <c r="AV12" i="10" s="1"/>
  <c r="AT13" i="10"/>
  <c r="AU13" i="10" s="1"/>
  <c r="AV13" i="10" s="1"/>
  <c r="AT14" i="10"/>
  <c r="AU14" i="10" s="1"/>
  <c r="AV14" i="10" s="1"/>
  <c r="AT15" i="10"/>
  <c r="AU15" i="10" s="1"/>
  <c r="AV15" i="10" s="1"/>
  <c r="AT16" i="10"/>
  <c r="AU16" i="10" s="1"/>
  <c r="AV16" i="10" s="1"/>
  <c r="AT17" i="10"/>
  <c r="AU17" i="10" s="1"/>
  <c r="AV17" i="10" s="1"/>
  <c r="AT18" i="10"/>
  <c r="AU18" i="10" s="1"/>
  <c r="AV18" i="10" s="1"/>
  <c r="AT19" i="10"/>
  <c r="AU19" i="10" s="1"/>
  <c r="AV19" i="10" s="1"/>
  <c r="AT20" i="10"/>
  <c r="AU20" i="10" s="1"/>
  <c r="AV20" i="10" s="1"/>
  <c r="AT21" i="10"/>
  <c r="AU21" i="10" s="1"/>
  <c r="AV21" i="10" s="1"/>
  <c r="AT22" i="10"/>
  <c r="AU22" i="10" s="1"/>
  <c r="AV22" i="10" s="1"/>
  <c r="AT23" i="10"/>
  <c r="AU23" i="10" s="1"/>
  <c r="AV23" i="10" s="1"/>
  <c r="AT24" i="10"/>
  <c r="AU24" i="10" s="1"/>
  <c r="AV24" i="10" s="1"/>
  <c r="AT25" i="10"/>
  <c r="AU25" i="10" s="1"/>
  <c r="AV25" i="10" s="1"/>
  <c r="AT26" i="10"/>
  <c r="AU26" i="10" s="1"/>
  <c r="AV26" i="10" s="1"/>
  <c r="AT27" i="10"/>
  <c r="AU27" i="10" s="1"/>
  <c r="AV27" i="10" s="1"/>
  <c r="AT28" i="10"/>
  <c r="AU28" i="10" s="1"/>
  <c r="AV28" i="10" s="1"/>
  <c r="AT29" i="10"/>
  <c r="AU29" i="10" s="1"/>
  <c r="AV29" i="10" s="1"/>
  <c r="AT30" i="10"/>
  <c r="AU30" i="10" s="1"/>
  <c r="AV30" i="10" s="1"/>
  <c r="AT31" i="10"/>
  <c r="AU31" i="10" s="1"/>
  <c r="AV31" i="10" s="1"/>
  <c r="AT32" i="10"/>
  <c r="AU32" i="10" s="1"/>
  <c r="AV32" i="10" s="1"/>
  <c r="AT33" i="10"/>
  <c r="AU33" i="10" s="1"/>
  <c r="AV33" i="10" s="1"/>
  <c r="AT34" i="10"/>
  <c r="AU34" i="10" s="1"/>
  <c r="AV34" i="10" s="1"/>
  <c r="AT35" i="10"/>
  <c r="AU35" i="10" s="1"/>
  <c r="AV35" i="10" s="1"/>
  <c r="AT36" i="10"/>
  <c r="AU36" i="10" s="1"/>
  <c r="AV36" i="10" s="1"/>
  <c r="AT37" i="10"/>
  <c r="AU37" i="10" s="1"/>
  <c r="AV37" i="10" s="1"/>
  <c r="AT38" i="10"/>
  <c r="AU38" i="10" s="1"/>
  <c r="AV38" i="10" s="1"/>
  <c r="AT39" i="10"/>
  <c r="AU39" i="10" s="1"/>
  <c r="AV39" i="10" s="1"/>
  <c r="AT40" i="10"/>
  <c r="AU40" i="10" s="1"/>
  <c r="AV40" i="10" s="1"/>
  <c r="AT41" i="10"/>
  <c r="AU41" i="10" s="1"/>
  <c r="AV41" i="10" s="1"/>
  <c r="BN4" i="10"/>
  <c r="BN5" i="10"/>
  <c r="BO5" i="10" s="1"/>
  <c r="BP5" i="10" s="1"/>
  <c r="BN6" i="10"/>
  <c r="BO6" i="10" s="1"/>
  <c r="BP6" i="10" s="1"/>
  <c r="BN7" i="10"/>
  <c r="BO7" i="10" s="1"/>
  <c r="BP7" i="10" s="1"/>
  <c r="BN8" i="10"/>
  <c r="BO8" i="10" s="1"/>
  <c r="BP8" i="10" s="1"/>
  <c r="BN9" i="10"/>
  <c r="BO9" i="10" s="1"/>
  <c r="BP9" i="10" s="1"/>
  <c r="BN10" i="10"/>
  <c r="BO10" i="10" s="1"/>
  <c r="BP10" i="10" s="1"/>
  <c r="BN11" i="10"/>
  <c r="BO11" i="10" s="1"/>
  <c r="BP11" i="10" s="1"/>
  <c r="BN12" i="10"/>
  <c r="BO12" i="10" s="1"/>
  <c r="BP12" i="10" s="1"/>
  <c r="BN13" i="10"/>
  <c r="BO13" i="10" s="1"/>
  <c r="BP13" i="10" s="1"/>
  <c r="BN14" i="10"/>
  <c r="BO14" i="10" s="1"/>
  <c r="BP14" i="10" s="1"/>
  <c r="BN15" i="10"/>
  <c r="BO15" i="10" s="1"/>
  <c r="BP15" i="10" s="1"/>
  <c r="BN16" i="10"/>
  <c r="BO16" i="10" s="1"/>
  <c r="BP16" i="10" s="1"/>
  <c r="BN17" i="10"/>
  <c r="BO17" i="10" s="1"/>
  <c r="BP17" i="10" s="1"/>
  <c r="BN18" i="10"/>
  <c r="BO18" i="10" s="1"/>
  <c r="BP18" i="10" s="1"/>
  <c r="BN19" i="10"/>
  <c r="BO19" i="10" s="1"/>
  <c r="BP19" i="10" s="1"/>
  <c r="BN20" i="10"/>
  <c r="BO20" i="10" s="1"/>
  <c r="BP20" i="10" s="1"/>
  <c r="BN21" i="10"/>
  <c r="BO21" i="10" s="1"/>
  <c r="BP21" i="10" s="1"/>
  <c r="BN22" i="10"/>
  <c r="BO22" i="10" s="1"/>
  <c r="BP22" i="10" s="1"/>
  <c r="BN23" i="10"/>
  <c r="BO23" i="10" s="1"/>
  <c r="BP23" i="10" s="1"/>
  <c r="BN24" i="10"/>
  <c r="BO24" i="10" s="1"/>
  <c r="BP24" i="10" s="1"/>
  <c r="BN25" i="10"/>
  <c r="BO25" i="10" s="1"/>
  <c r="BP25" i="10" s="1"/>
  <c r="BN26" i="10"/>
  <c r="BO26" i="10" s="1"/>
  <c r="BP26" i="10" s="1"/>
  <c r="BN27" i="10"/>
  <c r="BO27" i="10" s="1"/>
  <c r="BP27" i="10" s="1"/>
  <c r="BN28" i="10"/>
  <c r="BO28" i="10" s="1"/>
  <c r="BP28" i="10" s="1"/>
  <c r="BN29" i="10"/>
  <c r="BO29" i="10" s="1"/>
  <c r="BP29" i="10" s="1"/>
  <c r="BN30" i="10"/>
  <c r="BO30" i="10" s="1"/>
  <c r="BP30" i="10" s="1"/>
  <c r="BN31" i="10"/>
  <c r="BO31" i="10" s="1"/>
  <c r="BP31" i="10" s="1"/>
  <c r="BN32" i="10"/>
  <c r="BO32" i="10" s="1"/>
  <c r="BP32" i="10" s="1"/>
  <c r="BN33" i="10"/>
  <c r="BO33" i="10" s="1"/>
  <c r="BP33" i="10" s="1"/>
  <c r="BN34" i="10"/>
  <c r="BO34" i="10" s="1"/>
  <c r="BP34" i="10" s="1"/>
  <c r="BN35" i="10"/>
  <c r="BO35" i="10" s="1"/>
  <c r="BP35" i="10" s="1"/>
  <c r="BN36" i="10"/>
  <c r="BO36" i="10" s="1"/>
  <c r="BP36" i="10" s="1"/>
  <c r="BN37" i="10"/>
  <c r="BO37" i="10" s="1"/>
  <c r="BP37" i="10" s="1"/>
  <c r="BN38" i="10"/>
  <c r="BO38" i="10" s="1"/>
  <c r="BP38" i="10" s="1"/>
  <c r="BN39" i="10"/>
  <c r="BO39" i="10" s="1"/>
  <c r="BP39" i="10" s="1"/>
  <c r="BN40" i="10"/>
  <c r="BO40" i="10" s="1"/>
  <c r="BP40" i="10" s="1"/>
  <c r="BN41" i="10"/>
  <c r="BO41" i="10" s="1"/>
  <c r="BP41" i="10" s="1"/>
  <c r="CH4" i="10"/>
  <c r="CH5" i="10"/>
  <c r="CI5" i="10" s="1"/>
  <c r="CJ5" i="10" s="1"/>
  <c r="CH6" i="10"/>
  <c r="CI6" i="10" s="1"/>
  <c r="CJ6" i="10" s="1"/>
  <c r="CH7" i="10"/>
  <c r="CI7" i="10" s="1"/>
  <c r="CJ7" i="10" s="1"/>
  <c r="CH8" i="10"/>
  <c r="CI8" i="10" s="1"/>
  <c r="CJ8" i="10" s="1"/>
  <c r="CH9" i="10"/>
  <c r="CI9" i="10" s="1"/>
  <c r="CJ9" i="10" s="1"/>
  <c r="CH10" i="10"/>
  <c r="CI10" i="10" s="1"/>
  <c r="CJ10" i="10" s="1"/>
  <c r="CH11" i="10"/>
  <c r="CI11" i="10" s="1"/>
  <c r="CJ11" i="10" s="1"/>
  <c r="CH12" i="10"/>
  <c r="CI12" i="10" s="1"/>
  <c r="CJ12" i="10" s="1"/>
  <c r="CH13" i="10"/>
  <c r="CI13" i="10" s="1"/>
  <c r="CJ13" i="10" s="1"/>
  <c r="CH14" i="10"/>
  <c r="CI14" i="10" s="1"/>
  <c r="CJ14" i="10" s="1"/>
  <c r="CH15" i="10"/>
  <c r="CI15" i="10" s="1"/>
  <c r="CJ15" i="10" s="1"/>
  <c r="CH16" i="10"/>
  <c r="CI16" i="10" s="1"/>
  <c r="CJ16" i="10" s="1"/>
  <c r="CH17" i="10"/>
  <c r="CI17" i="10" s="1"/>
  <c r="CJ17" i="10" s="1"/>
  <c r="CH18" i="10"/>
  <c r="CI18" i="10" s="1"/>
  <c r="CJ18" i="10" s="1"/>
  <c r="CH19" i="10"/>
  <c r="CI19" i="10" s="1"/>
  <c r="CJ19" i="10" s="1"/>
  <c r="CH20" i="10"/>
  <c r="CI20" i="10" s="1"/>
  <c r="CJ20" i="10" s="1"/>
  <c r="CH21" i="10"/>
  <c r="CI21" i="10" s="1"/>
  <c r="CJ21" i="10" s="1"/>
  <c r="CH22" i="10"/>
  <c r="CI22" i="10" s="1"/>
  <c r="CJ22" i="10" s="1"/>
  <c r="CH23" i="10"/>
  <c r="CI23" i="10" s="1"/>
  <c r="CJ23" i="10" s="1"/>
  <c r="CH24" i="10"/>
  <c r="CI24" i="10" s="1"/>
  <c r="CJ24" i="10" s="1"/>
  <c r="CH25" i="10"/>
  <c r="CI25" i="10" s="1"/>
  <c r="CJ25" i="10" s="1"/>
  <c r="CH26" i="10"/>
  <c r="CI26" i="10" s="1"/>
  <c r="CJ26" i="10" s="1"/>
  <c r="CH27" i="10"/>
  <c r="CI27" i="10" s="1"/>
  <c r="CJ27" i="10" s="1"/>
  <c r="CH28" i="10"/>
  <c r="CI28" i="10" s="1"/>
  <c r="CJ28" i="10" s="1"/>
  <c r="CH29" i="10"/>
  <c r="CI29" i="10" s="1"/>
  <c r="CJ29" i="10" s="1"/>
  <c r="CH30" i="10"/>
  <c r="CI30" i="10" s="1"/>
  <c r="CJ30" i="10" s="1"/>
  <c r="CH31" i="10"/>
  <c r="CI31" i="10" s="1"/>
  <c r="CJ31" i="10" s="1"/>
  <c r="CH32" i="10"/>
  <c r="CI32" i="10" s="1"/>
  <c r="CJ32" i="10" s="1"/>
  <c r="CH33" i="10"/>
  <c r="CI33" i="10" s="1"/>
  <c r="CJ33" i="10" s="1"/>
  <c r="CH34" i="10"/>
  <c r="CI34" i="10" s="1"/>
  <c r="CJ34" i="10" s="1"/>
  <c r="CH35" i="10"/>
  <c r="CI35" i="10" s="1"/>
  <c r="CJ35" i="10" s="1"/>
  <c r="CH36" i="10"/>
  <c r="CI36" i="10" s="1"/>
  <c r="CJ36" i="10" s="1"/>
  <c r="CH37" i="10"/>
  <c r="CI37" i="10" s="1"/>
  <c r="CJ37" i="10" s="1"/>
  <c r="CH38" i="10"/>
  <c r="CI38" i="10" s="1"/>
  <c r="CJ38" i="10" s="1"/>
  <c r="CH39" i="10"/>
  <c r="CI39" i="10" s="1"/>
  <c r="CJ39" i="10" s="1"/>
  <c r="CH40" i="10"/>
  <c r="CI40" i="10" s="1"/>
  <c r="CJ40" i="10" s="1"/>
  <c r="CH41" i="10"/>
  <c r="CI41" i="10" s="1"/>
  <c r="CJ41" i="10" s="1"/>
  <c r="DB4" i="10"/>
  <c r="DB5" i="10"/>
  <c r="DC5" i="10" s="1"/>
  <c r="DD5" i="10" s="1"/>
  <c r="DB6" i="10"/>
  <c r="DC6" i="10" s="1"/>
  <c r="DD6" i="10" s="1"/>
  <c r="DB7" i="10"/>
  <c r="DC7" i="10" s="1"/>
  <c r="DD7" i="10" s="1"/>
  <c r="DB8" i="10"/>
  <c r="DC8" i="10" s="1"/>
  <c r="DD8" i="10" s="1"/>
  <c r="DB9" i="10"/>
  <c r="DC9" i="10" s="1"/>
  <c r="DD9" i="10" s="1"/>
  <c r="DB10" i="10"/>
  <c r="DC10" i="10" s="1"/>
  <c r="DD10" i="10" s="1"/>
  <c r="DB11" i="10"/>
  <c r="DC11" i="10" s="1"/>
  <c r="DD11" i="10" s="1"/>
  <c r="DB12" i="10"/>
  <c r="DC12" i="10" s="1"/>
  <c r="DD12" i="10" s="1"/>
  <c r="DB13" i="10"/>
  <c r="DC13" i="10" s="1"/>
  <c r="DD13" i="10" s="1"/>
  <c r="DB14" i="10"/>
  <c r="DC14" i="10" s="1"/>
  <c r="DD14" i="10" s="1"/>
  <c r="DB15" i="10"/>
  <c r="DC15" i="10" s="1"/>
  <c r="DD15" i="10" s="1"/>
  <c r="DB16" i="10"/>
  <c r="DC16" i="10" s="1"/>
  <c r="DD16" i="10" s="1"/>
  <c r="DB17" i="10"/>
  <c r="DC17" i="10" s="1"/>
  <c r="DD17" i="10" s="1"/>
  <c r="DB18" i="10"/>
  <c r="DC18" i="10" s="1"/>
  <c r="DD18" i="10" s="1"/>
  <c r="DB19" i="10"/>
  <c r="DC19" i="10" s="1"/>
  <c r="DD19" i="10" s="1"/>
  <c r="DB20" i="10"/>
  <c r="DC20" i="10" s="1"/>
  <c r="DD20" i="10" s="1"/>
  <c r="DB21" i="10"/>
  <c r="DC21" i="10" s="1"/>
  <c r="DD21" i="10" s="1"/>
  <c r="DB22" i="10"/>
  <c r="DC22" i="10" s="1"/>
  <c r="DD22" i="10" s="1"/>
  <c r="DB23" i="10"/>
  <c r="DC23" i="10" s="1"/>
  <c r="DD23" i="10" s="1"/>
  <c r="DB24" i="10"/>
  <c r="DC24" i="10" s="1"/>
  <c r="DD24" i="10" s="1"/>
  <c r="DB25" i="10"/>
  <c r="DC25" i="10" s="1"/>
  <c r="DD25" i="10" s="1"/>
  <c r="DB26" i="10"/>
  <c r="DC26" i="10" s="1"/>
  <c r="DD26" i="10" s="1"/>
  <c r="DB27" i="10"/>
  <c r="DC27" i="10" s="1"/>
  <c r="DD27" i="10" s="1"/>
  <c r="DB28" i="10"/>
  <c r="DC28" i="10" s="1"/>
  <c r="DD28" i="10" s="1"/>
  <c r="DB29" i="10"/>
  <c r="DC29" i="10" s="1"/>
  <c r="DD29" i="10" s="1"/>
  <c r="DB30" i="10"/>
  <c r="DC30" i="10" s="1"/>
  <c r="DD30" i="10" s="1"/>
  <c r="DB31" i="10"/>
  <c r="DC31" i="10" s="1"/>
  <c r="DD31" i="10" s="1"/>
  <c r="DB32" i="10"/>
  <c r="DC32" i="10" s="1"/>
  <c r="DD32" i="10" s="1"/>
  <c r="DB33" i="10"/>
  <c r="DC33" i="10" s="1"/>
  <c r="DD33" i="10" s="1"/>
  <c r="DB34" i="10"/>
  <c r="DC34" i="10" s="1"/>
  <c r="DD34" i="10" s="1"/>
  <c r="DB35" i="10"/>
  <c r="DC35" i="10" s="1"/>
  <c r="DD35" i="10" s="1"/>
  <c r="DB36" i="10"/>
  <c r="DC36" i="10" s="1"/>
  <c r="DD36" i="10" s="1"/>
  <c r="DB37" i="10"/>
  <c r="DC37" i="10" s="1"/>
  <c r="DD37" i="10" s="1"/>
  <c r="DB38" i="10"/>
  <c r="DC38" i="10" s="1"/>
  <c r="DD38" i="10" s="1"/>
  <c r="DB39" i="10"/>
  <c r="DC39" i="10" s="1"/>
  <c r="DD39" i="10" s="1"/>
  <c r="DB40" i="10"/>
  <c r="DC40" i="10" s="1"/>
  <c r="DD40" i="10" s="1"/>
  <c r="DB41" i="10"/>
  <c r="DC41" i="10" s="1"/>
  <c r="DD41" i="10" s="1"/>
  <c r="AO42" i="10"/>
  <c r="AP42" i="10" s="1"/>
  <c r="AQ42" i="10" s="1"/>
  <c r="K4" i="10"/>
  <c r="K5" i="10"/>
  <c r="L5" i="10" s="1"/>
  <c r="M5" i="10" s="1"/>
  <c r="K6" i="10"/>
  <c r="L6" i="10" s="1"/>
  <c r="M6" i="10" s="1"/>
  <c r="K7" i="10"/>
  <c r="L7" i="10" s="1"/>
  <c r="M7" i="10" s="1"/>
  <c r="K8" i="10"/>
  <c r="L8" i="10" s="1"/>
  <c r="M8" i="10" s="1"/>
  <c r="K9" i="10"/>
  <c r="L9" i="10" s="1"/>
  <c r="M9" i="10" s="1"/>
  <c r="K10" i="10"/>
  <c r="L10" i="10" s="1"/>
  <c r="M10" i="10" s="1"/>
  <c r="K11" i="10"/>
  <c r="L11" i="10" s="1"/>
  <c r="M11" i="10" s="1"/>
  <c r="K12" i="10"/>
  <c r="L12" i="10" s="1"/>
  <c r="M12" i="10" s="1"/>
  <c r="K13" i="10"/>
  <c r="L13" i="10" s="1"/>
  <c r="M13" i="10" s="1"/>
  <c r="K14" i="10"/>
  <c r="L14" i="10" s="1"/>
  <c r="M14" i="10" s="1"/>
  <c r="K15" i="10"/>
  <c r="L15" i="10" s="1"/>
  <c r="M15" i="10" s="1"/>
  <c r="K16" i="10"/>
  <c r="L16" i="10" s="1"/>
  <c r="M16" i="10" s="1"/>
  <c r="K17" i="10"/>
  <c r="L17" i="10" s="1"/>
  <c r="M17" i="10" s="1"/>
  <c r="K18" i="10"/>
  <c r="L18" i="10" s="1"/>
  <c r="M18" i="10" s="1"/>
  <c r="K19" i="10"/>
  <c r="L19" i="10" s="1"/>
  <c r="M19" i="10" s="1"/>
  <c r="K20" i="10"/>
  <c r="L20" i="10" s="1"/>
  <c r="M20" i="10" s="1"/>
  <c r="K21" i="10"/>
  <c r="L21" i="10" s="1"/>
  <c r="M21" i="10" s="1"/>
  <c r="K22" i="10"/>
  <c r="L22" i="10" s="1"/>
  <c r="M22" i="10" s="1"/>
  <c r="K23" i="10"/>
  <c r="L23" i="10" s="1"/>
  <c r="M23" i="10" s="1"/>
  <c r="K24" i="10"/>
  <c r="L24" i="10" s="1"/>
  <c r="M24" i="10" s="1"/>
  <c r="K25" i="10"/>
  <c r="L25" i="10" s="1"/>
  <c r="M25" i="10" s="1"/>
  <c r="K26" i="10"/>
  <c r="L26" i="10" s="1"/>
  <c r="M26" i="10" s="1"/>
  <c r="K27" i="10"/>
  <c r="L27" i="10" s="1"/>
  <c r="M27" i="10" s="1"/>
  <c r="K28" i="10"/>
  <c r="L28" i="10" s="1"/>
  <c r="M28" i="10" s="1"/>
  <c r="K29" i="10"/>
  <c r="L29" i="10" s="1"/>
  <c r="M29" i="10" s="1"/>
  <c r="K30" i="10"/>
  <c r="L30" i="10" s="1"/>
  <c r="M30" i="10" s="1"/>
  <c r="K31" i="10"/>
  <c r="L31" i="10" s="1"/>
  <c r="M31" i="10" s="1"/>
  <c r="K32" i="10"/>
  <c r="L32" i="10" s="1"/>
  <c r="M32" i="10" s="1"/>
  <c r="K33" i="10"/>
  <c r="L33" i="10" s="1"/>
  <c r="M33" i="10" s="1"/>
  <c r="K34" i="10"/>
  <c r="L34" i="10" s="1"/>
  <c r="M34" i="10" s="1"/>
  <c r="K35" i="10"/>
  <c r="L35" i="10" s="1"/>
  <c r="M35" i="10" s="1"/>
  <c r="K36" i="10"/>
  <c r="L36" i="10" s="1"/>
  <c r="M36" i="10" s="1"/>
  <c r="K37" i="10"/>
  <c r="L37" i="10" s="1"/>
  <c r="M37" i="10" s="1"/>
  <c r="K38" i="10"/>
  <c r="L38" i="10" s="1"/>
  <c r="M38" i="10" s="1"/>
  <c r="K39" i="10"/>
  <c r="L39" i="10" s="1"/>
  <c r="M39" i="10" s="1"/>
  <c r="K40" i="10"/>
  <c r="L40" i="10" s="1"/>
  <c r="M40" i="10" s="1"/>
  <c r="K41" i="10"/>
  <c r="L41" i="10" s="1"/>
  <c r="M41" i="10" s="1"/>
  <c r="AY4" i="10"/>
  <c r="AY5" i="10"/>
  <c r="AZ5" i="10" s="1"/>
  <c r="BA5" i="10" s="1"/>
  <c r="AY6" i="10"/>
  <c r="AZ6" i="10" s="1"/>
  <c r="BA6" i="10" s="1"/>
  <c r="AY7" i="10"/>
  <c r="AZ7" i="10" s="1"/>
  <c r="BA7" i="10" s="1"/>
  <c r="AY8" i="10"/>
  <c r="AZ8" i="10" s="1"/>
  <c r="BA8" i="10" s="1"/>
  <c r="AY9" i="10"/>
  <c r="AZ9" i="10" s="1"/>
  <c r="BA9" i="10" s="1"/>
  <c r="AY10" i="10"/>
  <c r="AZ10" i="10" s="1"/>
  <c r="BA10" i="10" s="1"/>
  <c r="AY11" i="10"/>
  <c r="AZ11" i="10" s="1"/>
  <c r="BA11" i="10" s="1"/>
  <c r="AY12" i="10"/>
  <c r="AZ12" i="10" s="1"/>
  <c r="BA12" i="10" s="1"/>
  <c r="AY13" i="10"/>
  <c r="AZ13" i="10" s="1"/>
  <c r="BA13" i="10" s="1"/>
  <c r="AY14" i="10"/>
  <c r="AZ14" i="10" s="1"/>
  <c r="BA14" i="10" s="1"/>
  <c r="AY15" i="10"/>
  <c r="AZ15" i="10" s="1"/>
  <c r="BA15" i="10" s="1"/>
  <c r="AY16" i="10"/>
  <c r="AZ16" i="10" s="1"/>
  <c r="BA16" i="10" s="1"/>
  <c r="AY17" i="10"/>
  <c r="AZ17" i="10" s="1"/>
  <c r="BA17" i="10" s="1"/>
  <c r="AY18" i="10"/>
  <c r="AZ18" i="10" s="1"/>
  <c r="BA18" i="10" s="1"/>
  <c r="AY19" i="10"/>
  <c r="AZ19" i="10" s="1"/>
  <c r="BA19" i="10" s="1"/>
  <c r="AY20" i="10"/>
  <c r="AZ20" i="10" s="1"/>
  <c r="BA20" i="10" s="1"/>
  <c r="AY21" i="10"/>
  <c r="AZ21" i="10" s="1"/>
  <c r="BA21" i="10" s="1"/>
  <c r="AY22" i="10"/>
  <c r="AZ22" i="10" s="1"/>
  <c r="BA22" i="10" s="1"/>
  <c r="AY23" i="10"/>
  <c r="AZ23" i="10" s="1"/>
  <c r="BA23" i="10" s="1"/>
  <c r="AY24" i="10"/>
  <c r="AZ24" i="10" s="1"/>
  <c r="BA24" i="10" s="1"/>
  <c r="AY25" i="10"/>
  <c r="AZ25" i="10" s="1"/>
  <c r="BA25" i="10" s="1"/>
  <c r="AY26" i="10"/>
  <c r="AZ26" i="10" s="1"/>
  <c r="BA26" i="10" s="1"/>
  <c r="AY27" i="10"/>
  <c r="AZ27" i="10" s="1"/>
  <c r="BA27" i="10" s="1"/>
  <c r="AY28" i="10"/>
  <c r="AZ28" i="10" s="1"/>
  <c r="BA28" i="10" s="1"/>
  <c r="AY29" i="10"/>
  <c r="AZ29" i="10" s="1"/>
  <c r="BA29" i="10" s="1"/>
  <c r="AY30" i="10"/>
  <c r="AZ30" i="10" s="1"/>
  <c r="BA30" i="10" s="1"/>
  <c r="AY31" i="10"/>
  <c r="AZ31" i="10" s="1"/>
  <c r="BA31" i="10" s="1"/>
  <c r="AY32" i="10"/>
  <c r="AZ32" i="10" s="1"/>
  <c r="BA32" i="10" s="1"/>
  <c r="AY33" i="10"/>
  <c r="AZ33" i="10" s="1"/>
  <c r="BA33" i="10" s="1"/>
  <c r="AY34" i="10"/>
  <c r="AZ34" i="10" s="1"/>
  <c r="BA34" i="10" s="1"/>
  <c r="AY35" i="10"/>
  <c r="AZ35" i="10" s="1"/>
  <c r="BA35" i="10" s="1"/>
  <c r="AY36" i="10"/>
  <c r="AZ36" i="10" s="1"/>
  <c r="BA36" i="10" s="1"/>
  <c r="AY37" i="10"/>
  <c r="AZ37" i="10" s="1"/>
  <c r="BA37" i="10" s="1"/>
  <c r="AY38" i="10"/>
  <c r="AZ38" i="10" s="1"/>
  <c r="BA38" i="10" s="1"/>
  <c r="AY39" i="10"/>
  <c r="AZ39" i="10" s="1"/>
  <c r="BA39" i="10" s="1"/>
  <c r="AY40" i="10"/>
  <c r="AZ40" i="10" s="1"/>
  <c r="BA40" i="10" s="1"/>
  <c r="AY41" i="10"/>
  <c r="AZ41" i="10" s="1"/>
  <c r="BA41" i="10" s="1"/>
  <c r="BS4" i="10"/>
  <c r="BS5" i="10"/>
  <c r="BT5" i="10" s="1"/>
  <c r="BU5" i="10" s="1"/>
  <c r="BS6" i="10"/>
  <c r="BT6" i="10" s="1"/>
  <c r="BU6" i="10" s="1"/>
  <c r="BS7" i="10"/>
  <c r="BT7" i="10" s="1"/>
  <c r="BU7" i="10" s="1"/>
  <c r="BS8" i="10"/>
  <c r="BT8" i="10" s="1"/>
  <c r="BU8" i="10" s="1"/>
  <c r="BS9" i="10"/>
  <c r="BT9" i="10" s="1"/>
  <c r="BU9" i="10" s="1"/>
  <c r="BS10" i="10"/>
  <c r="BT10" i="10" s="1"/>
  <c r="BU10" i="10" s="1"/>
  <c r="BS11" i="10"/>
  <c r="BT11" i="10" s="1"/>
  <c r="BU11" i="10" s="1"/>
  <c r="BS12" i="10"/>
  <c r="BT12" i="10" s="1"/>
  <c r="BU12" i="10" s="1"/>
  <c r="BS13" i="10"/>
  <c r="BT13" i="10" s="1"/>
  <c r="BU13" i="10" s="1"/>
  <c r="BS14" i="10"/>
  <c r="BT14" i="10" s="1"/>
  <c r="BU14" i="10" s="1"/>
  <c r="BS15" i="10"/>
  <c r="BT15" i="10" s="1"/>
  <c r="BU15" i="10" s="1"/>
  <c r="BS16" i="10"/>
  <c r="BT16" i="10" s="1"/>
  <c r="BU16" i="10" s="1"/>
  <c r="BS17" i="10"/>
  <c r="BT17" i="10" s="1"/>
  <c r="BU17" i="10" s="1"/>
  <c r="BS18" i="10"/>
  <c r="BT18" i="10" s="1"/>
  <c r="BU18" i="10" s="1"/>
  <c r="BS19" i="10"/>
  <c r="BT19" i="10" s="1"/>
  <c r="BU19" i="10" s="1"/>
  <c r="BS20" i="10"/>
  <c r="BT20" i="10" s="1"/>
  <c r="BU20" i="10" s="1"/>
  <c r="BS21" i="10"/>
  <c r="BT21" i="10" s="1"/>
  <c r="BU21" i="10" s="1"/>
  <c r="BS22" i="10"/>
  <c r="BT22" i="10" s="1"/>
  <c r="BU22" i="10" s="1"/>
  <c r="BS23" i="10"/>
  <c r="BT23" i="10" s="1"/>
  <c r="BU23" i="10" s="1"/>
  <c r="BS24" i="10"/>
  <c r="BT24" i="10" s="1"/>
  <c r="BU24" i="10" s="1"/>
  <c r="BS25" i="10"/>
  <c r="BT25" i="10" s="1"/>
  <c r="BU25" i="10" s="1"/>
  <c r="BS26" i="10"/>
  <c r="BT26" i="10" s="1"/>
  <c r="BU26" i="10" s="1"/>
  <c r="BS27" i="10"/>
  <c r="BT27" i="10" s="1"/>
  <c r="BU27" i="10" s="1"/>
  <c r="BS28" i="10"/>
  <c r="BT28" i="10" s="1"/>
  <c r="BU28" i="10" s="1"/>
  <c r="BS29" i="10"/>
  <c r="BT29" i="10" s="1"/>
  <c r="BU29" i="10" s="1"/>
  <c r="BS30" i="10"/>
  <c r="BT30" i="10" s="1"/>
  <c r="BU30" i="10" s="1"/>
  <c r="BS31" i="10"/>
  <c r="BT31" i="10" s="1"/>
  <c r="BU31" i="10" s="1"/>
  <c r="BS32" i="10"/>
  <c r="BT32" i="10" s="1"/>
  <c r="BU32" i="10" s="1"/>
  <c r="BS33" i="10"/>
  <c r="BT33" i="10" s="1"/>
  <c r="BU33" i="10" s="1"/>
  <c r="BS34" i="10"/>
  <c r="BT34" i="10" s="1"/>
  <c r="BU34" i="10" s="1"/>
  <c r="BS35" i="10"/>
  <c r="BT35" i="10" s="1"/>
  <c r="BU35" i="10" s="1"/>
  <c r="BS36" i="10"/>
  <c r="BT36" i="10" s="1"/>
  <c r="BU36" i="10" s="1"/>
  <c r="BS37" i="10"/>
  <c r="BT37" i="10" s="1"/>
  <c r="BU37" i="10" s="1"/>
  <c r="BS38" i="10"/>
  <c r="BT38" i="10" s="1"/>
  <c r="BU38" i="10" s="1"/>
  <c r="BS39" i="10"/>
  <c r="BT39" i="10" s="1"/>
  <c r="BU39" i="10" s="1"/>
  <c r="BS40" i="10"/>
  <c r="BT40" i="10" s="1"/>
  <c r="BU40" i="10" s="1"/>
  <c r="BS41" i="10"/>
  <c r="BT41" i="10" s="1"/>
  <c r="BU41" i="10" s="1"/>
  <c r="CM4" i="10"/>
  <c r="CM5" i="10"/>
  <c r="CN5" i="10" s="1"/>
  <c r="CO5" i="10" s="1"/>
  <c r="CM6" i="10"/>
  <c r="CN6" i="10" s="1"/>
  <c r="CO6" i="10" s="1"/>
  <c r="CM7" i="10"/>
  <c r="CN7" i="10" s="1"/>
  <c r="CO7" i="10" s="1"/>
  <c r="CM8" i="10"/>
  <c r="CN8" i="10" s="1"/>
  <c r="CO8" i="10" s="1"/>
  <c r="CM9" i="10"/>
  <c r="CN9" i="10" s="1"/>
  <c r="CO9" i="10" s="1"/>
  <c r="CM10" i="10"/>
  <c r="CN10" i="10" s="1"/>
  <c r="CO10" i="10" s="1"/>
  <c r="CM11" i="10"/>
  <c r="CN11" i="10" s="1"/>
  <c r="CO11" i="10" s="1"/>
  <c r="CM12" i="10"/>
  <c r="CN12" i="10" s="1"/>
  <c r="CO12" i="10" s="1"/>
  <c r="CM13" i="10"/>
  <c r="CN13" i="10" s="1"/>
  <c r="CO13" i="10" s="1"/>
  <c r="CM14" i="10"/>
  <c r="CN14" i="10" s="1"/>
  <c r="CO14" i="10" s="1"/>
  <c r="CM15" i="10"/>
  <c r="CN15" i="10" s="1"/>
  <c r="CO15" i="10" s="1"/>
  <c r="CM16" i="10"/>
  <c r="CN16" i="10" s="1"/>
  <c r="CO16" i="10" s="1"/>
  <c r="CM17" i="10"/>
  <c r="CN17" i="10" s="1"/>
  <c r="CO17" i="10" s="1"/>
  <c r="CM18" i="10"/>
  <c r="CN18" i="10" s="1"/>
  <c r="CO18" i="10" s="1"/>
  <c r="CM19" i="10"/>
  <c r="CN19" i="10" s="1"/>
  <c r="CO19" i="10" s="1"/>
  <c r="CM20" i="10"/>
  <c r="CN20" i="10" s="1"/>
  <c r="CO20" i="10" s="1"/>
  <c r="CM21" i="10"/>
  <c r="CN21" i="10" s="1"/>
  <c r="CO21" i="10" s="1"/>
  <c r="CM22" i="10"/>
  <c r="CN22" i="10" s="1"/>
  <c r="CO22" i="10" s="1"/>
  <c r="CM23" i="10"/>
  <c r="CN23" i="10" s="1"/>
  <c r="CO23" i="10" s="1"/>
  <c r="CM24" i="10"/>
  <c r="CN24" i="10" s="1"/>
  <c r="CO24" i="10" s="1"/>
  <c r="CM25" i="10"/>
  <c r="CN25" i="10" s="1"/>
  <c r="CO25" i="10" s="1"/>
  <c r="CM26" i="10"/>
  <c r="CN26" i="10" s="1"/>
  <c r="CO26" i="10" s="1"/>
  <c r="CM27" i="10"/>
  <c r="CN27" i="10" s="1"/>
  <c r="CO27" i="10" s="1"/>
  <c r="CM28" i="10"/>
  <c r="CN28" i="10" s="1"/>
  <c r="CO28" i="10" s="1"/>
  <c r="CM29" i="10"/>
  <c r="CN29" i="10" s="1"/>
  <c r="CO29" i="10" s="1"/>
  <c r="CM30" i="10"/>
  <c r="CN30" i="10" s="1"/>
  <c r="CO30" i="10" s="1"/>
  <c r="CM31" i="10"/>
  <c r="CN31" i="10" s="1"/>
  <c r="CO31" i="10" s="1"/>
  <c r="CM32" i="10"/>
  <c r="CN32" i="10" s="1"/>
  <c r="CO32" i="10" s="1"/>
  <c r="CM33" i="10"/>
  <c r="CN33" i="10" s="1"/>
  <c r="CO33" i="10" s="1"/>
  <c r="CM34" i="10"/>
  <c r="CN34" i="10" s="1"/>
  <c r="CO34" i="10" s="1"/>
  <c r="CM35" i="10"/>
  <c r="CN35" i="10" s="1"/>
  <c r="CO35" i="10" s="1"/>
  <c r="CM36" i="10"/>
  <c r="CN36" i="10" s="1"/>
  <c r="CO36" i="10" s="1"/>
  <c r="CM37" i="10"/>
  <c r="CN37" i="10" s="1"/>
  <c r="CO37" i="10" s="1"/>
  <c r="CM38" i="10"/>
  <c r="CN38" i="10" s="1"/>
  <c r="CO38" i="10" s="1"/>
  <c r="CM39" i="10"/>
  <c r="CN39" i="10" s="1"/>
  <c r="CO39" i="10" s="1"/>
  <c r="CM40" i="10"/>
  <c r="CN40" i="10" s="1"/>
  <c r="CO40" i="10" s="1"/>
  <c r="CM41" i="10"/>
  <c r="CN41" i="10" s="1"/>
  <c r="CO41" i="10" s="1"/>
  <c r="DG4" i="10"/>
  <c r="DG5" i="10"/>
  <c r="DH5" i="10" s="1"/>
  <c r="DI5" i="10" s="1"/>
  <c r="DG6" i="10"/>
  <c r="DH6" i="10" s="1"/>
  <c r="DI6" i="10" s="1"/>
  <c r="DG7" i="10"/>
  <c r="DH7" i="10" s="1"/>
  <c r="DI7" i="10" s="1"/>
  <c r="DG8" i="10"/>
  <c r="DH8" i="10" s="1"/>
  <c r="DI8" i="10" s="1"/>
  <c r="DG9" i="10"/>
  <c r="DH9" i="10" s="1"/>
  <c r="DI9" i="10" s="1"/>
  <c r="DG10" i="10"/>
  <c r="DH10" i="10" s="1"/>
  <c r="DI10" i="10" s="1"/>
  <c r="DG11" i="10"/>
  <c r="DH11" i="10" s="1"/>
  <c r="DI11" i="10" s="1"/>
  <c r="DG12" i="10"/>
  <c r="DH12" i="10" s="1"/>
  <c r="DI12" i="10" s="1"/>
  <c r="DG13" i="10"/>
  <c r="DH13" i="10" s="1"/>
  <c r="DI13" i="10" s="1"/>
  <c r="DG14" i="10"/>
  <c r="DH14" i="10" s="1"/>
  <c r="DI14" i="10" s="1"/>
  <c r="DG15" i="10"/>
  <c r="DH15" i="10" s="1"/>
  <c r="DI15" i="10" s="1"/>
  <c r="DG16" i="10"/>
  <c r="DH16" i="10" s="1"/>
  <c r="DI16" i="10" s="1"/>
  <c r="DG17" i="10"/>
  <c r="DH17" i="10" s="1"/>
  <c r="DI17" i="10" s="1"/>
  <c r="DG18" i="10"/>
  <c r="DH18" i="10" s="1"/>
  <c r="DI18" i="10" s="1"/>
  <c r="DG19" i="10"/>
  <c r="DH19" i="10" s="1"/>
  <c r="DI19" i="10" s="1"/>
  <c r="DG20" i="10"/>
  <c r="DH20" i="10" s="1"/>
  <c r="DI20" i="10" s="1"/>
  <c r="DG21" i="10"/>
  <c r="DH21" i="10" s="1"/>
  <c r="DI21" i="10" s="1"/>
  <c r="DG22" i="10"/>
  <c r="DH22" i="10" s="1"/>
  <c r="DI22" i="10" s="1"/>
  <c r="DG23" i="10"/>
  <c r="DH23" i="10" s="1"/>
  <c r="DI23" i="10" s="1"/>
  <c r="DG24" i="10"/>
  <c r="DH24" i="10" s="1"/>
  <c r="DI24" i="10" s="1"/>
  <c r="DG25" i="10"/>
  <c r="DH25" i="10" s="1"/>
  <c r="DI25" i="10" s="1"/>
  <c r="DG26" i="10"/>
  <c r="DH26" i="10" s="1"/>
  <c r="DI26" i="10" s="1"/>
  <c r="DG27" i="10"/>
  <c r="DH27" i="10" s="1"/>
  <c r="DI27" i="10" s="1"/>
  <c r="DG28" i="10"/>
  <c r="DH28" i="10" s="1"/>
  <c r="DI28" i="10" s="1"/>
  <c r="DG29" i="10"/>
  <c r="DH29" i="10" s="1"/>
  <c r="DI29" i="10" s="1"/>
  <c r="DG30" i="10"/>
  <c r="DH30" i="10" s="1"/>
  <c r="DI30" i="10" s="1"/>
  <c r="DG31" i="10"/>
  <c r="DH31" i="10" s="1"/>
  <c r="DI31" i="10" s="1"/>
  <c r="DG32" i="10"/>
  <c r="DH32" i="10" s="1"/>
  <c r="DI32" i="10" s="1"/>
  <c r="DG33" i="10"/>
  <c r="DH33" i="10" s="1"/>
  <c r="DI33" i="10" s="1"/>
  <c r="DG34" i="10"/>
  <c r="DH34" i="10" s="1"/>
  <c r="DI34" i="10" s="1"/>
  <c r="DG35" i="10"/>
  <c r="DH35" i="10" s="1"/>
  <c r="DI35" i="10" s="1"/>
  <c r="DG36" i="10"/>
  <c r="DH36" i="10" s="1"/>
  <c r="DI36" i="10" s="1"/>
  <c r="DG37" i="10"/>
  <c r="DH37" i="10" s="1"/>
  <c r="DI37" i="10" s="1"/>
  <c r="DG38" i="10"/>
  <c r="DH38" i="10" s="1"/>
  <c r="DI38" i="10" s="1"/>
  <c r="DG39" i="10"/>
  <c r="DH39" i="10" s="1"/>
  <c r="DI39" i="10" s="1"/>
  <c r="DG40" i="10"/>
  <c r="DH40" i="10" s="1"/>
  <c r="DI40" i="10" s="1"/>
  <c r="DG41" i="10"/>
  <c r="DH41" i="10" s="1"/>
  <c r="DI41" i="10" s="1"/>
  <c r="GD45" i="14" l="1"/>
  <c r="GE6" i="14"/>
  <c r="EP45" i="14"/>
  <c r="EQ6" i="14"/>
  <c r="DQ45" i="14"/>
  <c r="DR6" i="14"/>
  <c r="EK45" i="14"/>
  <c r="EL6" i="14"/>
  <c r="Z45" i="14"/>
  <c r="AA6" i="14"/>
  <c r="CM45" i="14"/>
  <c r="CN6" i="14"/>
  <c r="GS45" i="14"/>
  <c r="GT6" i="14"/>
  <c r="FE45" i="14"/>
  <c r="FF6" i="14"/>
  <c r="CR45" i="14"/>
  <c r="CS6" i="14"/>
  <c r="K45" i="14"/>
  <c r="L6" i="14"/>
  <c r="U45" i="14"/>
  <c r="V6" i="14"/>
  <c r="DG45" i="14"/>
  <c r="DH6" i="14"/>
  <c r="GN45" i="14"/>
  <c r="GO6" i="14"/>
  <c r="EZ45" i="14"/>
  <c r="FA6" i="14"/>
  <c r="BN45" i="14"/>
  <c r="BO6" i="14"/>
  <c r="FO45" i="14"/>
  <c r="FP6" i="14"/>
  <c r="GX45" i="14"/>
  <c r="GY6" i="14"/>
  <c r="FJ45" i="14"/>
  <c r="FK6" i="14"/>
  <c r="DV45" i="14"/>
  <c r="DW4" i="14"/>
  <c r="DB45" i="14"/>
  <c r="DC6" i="14"/>
  <c r="AY45" i="14"/>
  <c r="AZ6" i="14"/>
  <c r="BI45" i="14"/>
  <c r="BJ6" i="14"/>
  <c r="AO45" i="14"/>
  <c r="AP6" i="14"/>
  <c r="CW45" i="14"/>
  <c r="CX6" i="14"/>
  <c r="AE45" i="14"/>
  <c r="AF6" i="14"/>
  <c r="AJ45" i="14"/>
  <c r="AK6" i="14"/>
  <c r="BX45" i="14"/>
  <c r="BY6" i="14"/>
  <c r="FY45" i="14"/>
  <c r="FZ6" i="14"/>
  <c r="DL45" i="14"/>
  <c r="DM6" i="14"/>
  <c r="EF45" i="14"/>
  <c r="EG6" i="14"/>
  <c r="F45" i="14"/>
  <c r="G6" i="14"/>
  <c r="P45" i="14"/>
  <c r="Q6" i="14"/>
  <c r="CC45" i="14"/>
  <c r="CD6" i="14"/>
  <c r="FT45" i="14"/>
  <c r="FU6" i="14"/>
  <c r="EA45" i="14"/>
  <c r="EB6" i="14"/>
  <c r="GI45" i="14"/>
  <c r="GJ6" i="14"/>
  <c r="EU45" i="14"/>
  <c r="EV6" i="14"/>
  <c r="CH45" i="14"/>
  <c r="CI6" i="14"/>
  <c r="AT45" i="14"/>
  <c r="AU6" i="14"/>
  <c r="BD45" i="14"/>
  <c r="BE6" i="14"/>
  <c r="BS45" i="14"/>
  <c r="BT6" i="14"/>
  <c r="CM43" i="10"/>
  <c r="CN4" i="10"/>
  <c r="DB43" i="10"/>
  <c r="DC4" i="10"/>
  <c r="Z43" i="10"/>
  <c r="AA4" i="10"/>
  <c r="DG43" i="10"/>
  <c r="DH4" i="10"/>
  <c r="BS43" i="10"/>
  <c r="BT4" i="10"/>
  <c r="K43" i="10"/>
  <c r="L4" i="10"/>
  <c r="U43" i="10"/>
  <c r="V4" i="10"/>
  <c r="CC43" i="10"/>
  <c r="CD4" i="10"/>
  <c r="CH43" i="10"/>
  <c r="CI4" i="10"/>
  <c r="AT43" i="10"/>
  <c r="AU4" i="10"/>
  <c r="F43" i="10"/>
  <c r="G4" i="10"/>
  <c r="CR43" i="10"/>
  <c r="CS4" i="10"/>
  <c r="BD43" i="10"/>
  <c r="BE4" i="10"/>
  <c r="P43" i="10"/>
  <c r="Q4" i="10"/>
  <c r="AY43" i="10"/>
  <c r="AZ4" i="10"/>
  <c r="BI43" i="10"/>
  <c r="BJ4" i="10"/>
  <c r="CW43" i="10"/>
  <c r="CX4" i="10"/>
  <c r="AO43" i="10"/>
  <c r="AP4" i="10"/>
  <c r="BN43" i="10"/>
  <c r="BO4" i="10"/>
  <c r="BX43" i="10"/>
  <c r="BY4" i="10"/>
  <c r="AJ43" i="10"/>
  <c r="AK4" i="10"/>
  <c r="AE43" i="10"/>
  <c r="AF4" i="10"/>
  <c r="BE45" i="14" l="1"/>
  <c r="BF6" i="14"/>
  <c r="BF45" i="14" s="1"/>
  <c r="BB47" i="14" s="1"/>
  <c r="CI45" i="14"/>
  <c r="CJ6" i="14"/>
  <c r="CJ45" i="14" s="1"/>
  <c r="CF47" i="14" s="1"/>
  <c r="GJ45" i="14"/>
  <c r="GK6" i="14"/>
  <c r="GK45" i="14" s="1"/>
  <c r="GG47" i="14" s="1"/>
  <c r="FU45" i="14"/>
  <c r="FV6" i="14"/>
  <c r="FV45" i="14" s="1"/>
  <c r="FR47" i="14" s="1"/>
  <c r="Q45" i="14"/>
  <c r="R6" i="14"/>
  <c r="R45" i="14" s="1"/>
  <c r="N47" i="14" s="1"/>
  <c r="EG45" i="14"/>
  <c r="EH6" i="14"/>
  <c r="EH45" i="14" s="1"/>
  <c r="ED47" i="14" s="1"/>
  <c r="FZ45" i="14"/>
  <c r="GA6" i="14"/>
  <c r="GA45" i="14" s="1"/>
  <c r="FW47" i="14" s="1"/>
  <c r="AK45" i="14"/>
  <c r="AL6" i="14"/>
  <c r="AL45" i="14" s="1"/>
  <c r="AH47" i="14" s="1"/>
  <c r="CX45" i="14"/>
  <c r="CY6" i="14"/>
  <c r="CY45" i="14" s="1"/>
  <c r="CU47" i="14" s="1"/>
  <c r="BJ45" i="14"/>
  <c r="BK6" i="14"/>
  <c r="BK45" i="14" s="1"/>
  <c r="BG47" i="14" s="1"/>
  <c r="DC45" i="14"/>
  <c r="DD6" i="14"/>
  <c r="DD45" i="14" s="1"/>
  <c r="CZ47" i="14" s="1"/>
  <c r="FK45" i="14"/>
  <c r="FL6" i="14"/>
  <c r="FL45" i="14" s="1"/>
  <c r="FH47" i="14" s="1"/>
  <c r="FP45" i="14"/>
  <c r="FQ6" i="14"/>
  <c r="FQ45" i="14" s="1"/>
  <c r="FM47" i="14" s="1"/>
  <c r="FA45" i="14"/>
  <c r="FB6" i="14"/>
  <c r="FB45" i="14" s="1"/>
  <c r="EX47" i="14" s="1"/>
  <c r="DH45" i="14"/>
  <c r="DI6" i="14"/>
  <c r="DI45" i="14" s="1"/>
  <c r="DE47" i="14" s="1"/>
  <c r="L45" i="14"/>
  <c r="M6" i="14"/>
  <c r="M45" i="14" s="1"/>
  <c r="I47" i="14" s="1"/>
  <c r="FF45" i="14"/>
  <c r="FG6" i="14"/>
  <c r="FG45" i="14" s="1"/>
  <c r="FC47" i="14" s="1"/>
  <c r="CN45" i="14"/>
  <c r="CO6" i="14"/>
  <c r="CO45" i="14" s="1"/>
  <c r="CK47" i="14" s="1"/>
  <c r="EL45" i="14"/>
  <c r="EM6" i="14"/>
  <c r="EM45" i="14" s="1"/>
  <c r="EI47" i="14" s="1"/>
  <c r="EQ45" i="14"/>
  <c r="ER6" i="14"/>
  <c r="ER45" i="14" s="1"/>
  <c r="EN47" i="14" s="1"/>
  <c r="BT45" i="14"/>
  <c r="BU6" i="14"/>
  <c r="BU45" i="14" s="1"/>
  <c r="BQ47" i="14" s="1"/>
  <c r="AU45" i="14"/>
  <c r="AV6" i="14"/>
  <c r="AV45" i="14" s="1"/>
  <c r="AR47" i="14" s="1"/>
  <c r="EV45" i="14"/>
  <c r="EW6" i="14"/>
  <c r="EW45" i="14" s="1"/>
  <c r="ES47" i="14" s="1"/>
  <c r="EB45" i="14"/>
  <c r="EC6" i="14"/>
  <c r="EC45" i="14" s="1"/>
  <c r="DY47" i="14" s="1"/>
  <c r="CD45" i="14"/>
  <c r="CE6" i="14"/>
  <c r="CE45" i="14" s="1"/>
  <c r="CA47" i="14" s="1"/>
  <c r="G45" i="14"/>
  <c r="H6" i="14"/>
  <c r="H45" i="14" s="1"/>
  <c r="D47" i="14" s="1"/>
  <c r="DM45" i="14"/>
  <c r="DN6" i="14"/>
  <c r="DN45" i="14" s="1"/>
  <c r="DJ47" i="14" s="1"/>
  <c r="BY45" i="14"/>
  <c r="BZ6" i="14"/>
  <c r="BZ45" i="14" s="1"/>
  <c r="BV47" i="14" s="1"/>
  <c r="AF45" i="14"/>
  <c r="AG6" i="14"/>
  <c r="AG45" i="14" s="1"/>
  <c r="AC47" i="14" s="1"/>
  <c r="AP45" i="14"/>
  <c r="AQ6" i="14"/>
  <c r="AQ45" i="14" s="1"/>
  <c r="AM47" i="14" s="1"/>
  <c r="AZ45" i="14"/>
  <c r="BA6" i="14"/>
  <c r="BA45" i="14" s="1"/>
  <c r="AW47" i="14" s="1"/>
  <c r="DW45" i="14"/>
  <c r="DX4" i="14"/>
  <c r="DX45" i="14" s="1"/>
  <c r="DT47" i="14" s="1"/>
  <c r="GY45" i="14"/>
  <c r="GZ6" i="14"/>
  <c r="GZ45" i="14" s="1"/>
  <c r="GV47" i="14" s="1"/>
  <c r="BO45" i="14"/>
  <c r="BP6" i="14"/>
  <c r="BP45" i="14" s="1"/>
  <c r="BL47" i="14" s="1"/>
  <c r="GO45" i="14"/>
  <c r="GP6" i="14"/>
  <c r="GP45" i="14" s="1"/>
  <c r="GL47" i="14" s="1"/>
  <c r="V45" i="14"/>
  <c r="W6" i="14"/>
  <c r="W45" i="14" s="1"/>
  <c r="S47" i="14" s="1"/>
  <c r="CS45" i="14"/>
  <c r="CT6" i="14"/>
  <c r="CT45" i="14" s="1"/>
  <c r="CP47" i="14" s="1"/>
  <c r="GT45" i="14"/>
  <c r="GU6" i="14"/>
  <c r="GU45" i="14" s="1"/>
  <c r="GQ47" i="14" s="1"/>
  <c r="AA45" i="14"/>
  <c r="AB6" i="14"/>
  <c r="AB45" i="14" s="1"/>
  <c r="X47" i="14" s="1"/>
  <c r="DR45" i="14"/>
  <c r="DS6" i="14"/>
  <c r="DS45" i="14" s="1"/>
  <c r="DO47" i="14" s="1"/>
  <c r="GE45" i="14"/>
  <c r="GF6" i="14"/>
  <c r="GF45" i="14" s="1"/>
  <c r="GB47" i="14" s="1"/>
  <c r="AF43" i="10"/>
  <c r="AG4" i="10"/>
  <c r="AG43" i="10" s="1"/>
  <c r="AC45" i="10" s="1"/>
  <c r="BY43" i="10"/>
  <c r="BZ4" i="10"/>
  <c r="BZ43" i="10" s="1"/>
  <c r="BV45" i="10" s="1"/>
  <c r="AP43" i="10"/>
  <c r="AQ4" i="10"/>
  <c r="AQ43" i="10" s="1"/>
  <c r="AM45" i="10" s="1"/>
  <c r="BJ43" i="10"/>
  <c r="BK4" i="10"/>
  <c r="BK43" i="10" s="1"/>
  <c r="BG45" i="10" s="1"/>
  <c r="Q43" i="10"/>
  <c r="R4" i="10"/>
  <c r="R43" i="10" s="1"/>
  <c r="N45" i="10" s="1"/>
  <c r="CS43" i="10"/>
  <c r="CT4" i="10"/>
  <c r="CT43" i="10" s="1"/>
  <c r="CP45" i="10" s="1"/>
  <c r="AU43" i="10"/>
  <c r="AV4" i="10"/>
  <c r="AV43" i="10" s="1"/>
  <c r="AR45" i="10" s="1"/>
  <c r="CD43" i="10"/>
  <c r="CE4" i="10"/>
  <c r="CE43" i="10" s="1"/>
  <c r="CA45" i="10" s="1"/>
  <c r="L43" i="10"/>
  <c r="M4" i="10"/>
  <c r="M43" i="10" s="1"/>
  <c r="I45" i="10" s="1"/>
  <c r="DH43" i="10"/>
  <c r="DI4" i="10"/>
  <c r="DI43" i="10" s="1"/>
  <c r="DE45" i="10" s="1"/>
  <c r="DC43" i="10"/>
  <c r="DD4" i="10"/>
  <c r="DD43" i="10" s="1"/>
  <c r="CZ45" i="10" s="1"/>
  <c r="AK43" i="10"/>
  <c r="AL4" i="10"/>
  <c r="AL43" i="10" s="1"/>
  <c r="AH45" i="10" s="1"/>
  <c r="BO43" i="10"/>
  <c r="BP4" i="10"/>
  <c r="BP43" i="10" s="1"/>
  <c r="BL45" i="10" s="1"/>
  <c r="CX43" i="10"/>
  <c r="CY4" i="10"/>
  <c r="CY43" i="10" s="1"/>
  <c r="CU45" i="10" s="1"/>
  <c r="AZ43" i="10"/>
  <c r="BA4" i="10"/>
  <c r="BA43" i="10" s="1"/>
  <c r="AW45" i="10" s="1"/>
  <c r="BE43" i="10"/>
  <c r="BF4" i="10"/>
  <c r="BF43" i="10" s="1"/>
  <c r="BB45" i="10" s="1"/>
  <c r="G43" i="10"/>
  <c r="H4" i="10"/>
  <c r="H43" i="10" s="1"/>
  <c r="D45" i="10" s="1"/>
  <c r="CI43" i="10"/>
  <c r="CJ4" i="10"/>
  <c r="CJ43" i="10" s="1"/>
  <c r="CF45" i="10" s="1"/>
  <c r="V43" i="10"/>
  <c r="W4" i="10"/>
  <c r="W43" i="10" s="1"/>
  <c r="S45" i="10" s="1"/>
  <c r="BT43" i="10"/>
  <c r="BU4" i="10"/>
  <c r="BU43" i="10" s="1"/>
  <c r="BQ45" i="10" s="1"/>
  <c r="AA43" i="10"/>
  <c r="AB4" i="10"/>
  <c r="AB43" i="10" s="1"/>
  <c r="X45" i="10" s="1"/>
  <c r="CN43" i="10"/>
  <c r="CO4" i="10"/>
  <c r="CO43" i="10" s="1"/>
  <c r="CK45" i="10" s="1"/>
</calcChain>
</file>

<file path=xl/sharedStrings.xml><?xml version="1.0" encoding="utf-8"?>
<sst xmlns="http://schemas.openxmlformats.org/spreadsheetml/2006/main" count="1762" uniqueCount="356">
  <si>
    <t>2013年05月10日　船名:宇野丸</t>
    <rPh sb="15" eb="17">
      <t>ウノ</t>
    </rPh>
    <rPh sb="17" eb="18">
      <t>マル</t>
    </rPh>
    <phoneticPr fontId="4"/>
  </si>
  <si>
    <t>魚種：ムシガレイ</t>
    <rPh sb="0" eb="2">
      <t>ギョシュ</t>
    </rPh>
    <phoneticPr fontId="4"/>
  </si>
  <si>
    <t>漁区番号：9904,9914</t>
    <rPh sb="0" eb="1">
      <t>ギョジョウ</t>
    </rPh>
    <rPh sb="1" eb="2">
      <t>ク</t>
    </rPh>
    <rPh sb="2" eb="4">
      <t>バンゴウ</t>
    </rPh>
    <phoneticPr fontId="4"/>
  </si>
  <si>
    <t>全長(cm)</t>
  </si>
  <si>
    <t>15入</t>
    <rPh sb="2" eb="3">
      <t>イ</t>
    </rPh>
    <phoneticPr fontId="4"/>
  </si>
  <si>
    <t>測定体重(g)</t>
    <rPh sb="0" eb="2">
      <t>ソクテイ</t>
    </rPh>
    <rPh sb="2" eb="4">
      <t>タイジュウ</t>
    </rPh>
    <phoneticPr fontId="2"/>
  </si>
  <si>
    <t>20入</t>
    <rPh sb="2" eb="3">
      <t>イ</t>
    </rPh>
    <phoneticPr fontId="4"/>
  </si>
  <si>
    <t>24入</t>
    <rPh sb="2" eb="3">
      <t>イ</t>
    </rPh>
    <phoneticPr fontId="4"/>
  </si>
  <si>
    <t>32入</t>
    <rPh sb="2" eb="3">
      <t>イ</t>
    </rPh>
    <phoneticPr fontId="4"/>
  </si>
  <si>
    <t>36入</t>
    <rPh sb="2" eb="3">
      <t>イ</t>
    </rPh>
    <phoneticPr fontId="4"/>
  </si>
  <si>
    <t>40入</t>
    <rPh sb="2" eb="3">
      <t>イ</t>
    </rPh>
    <phoneticPr fontId="4"/>
  </si>
  <si>
    <t>48入</t>
    <rPh sb="2" eb="3">
      <t>イ</t>
    </rPh>
    <phoneticPr fontId="4"/>
  </si>
  <si>
    <t>60入</t>
    <rPh sb="2" eb="3">
      <t>イ</t>
    </rPh>
    <phoneticPr fontId="4"/>
  </si>
  <si>
    <t>80入</t>
    <rPh sb="2" eb="3">
      <t>イ</t>
    </rPh>
    <phoneticPr fontId="4"/>
  </si>
  <si>
    <t>100入</t>
    <rPh sb="3" eb="4">
      <t>イ</t>
    </rPh>
    <phoneticPr fontId="4"/>
  </si>
  <si>
    <t>120入</t>
    <rPh sb="3" eb="4">
      <t>イ</t>
    </rPh>
    <phoneticPr fontId="4"/>
  </si>
  <si>
    <t>散13</t>
    <rPh sb="0" eb="1">
      <t>サン</t>
    </rPh>
    <phoneticPr fontId="4"/>
  </si>
  <si>
    <t>散14</t>
    <rPh sb="0" eb="1">
      <t>サン</t>
    </rPh>
    <phoneticPr fontId="4"/>
  </si>
  <si>
    <t>散15</t>
    <rPh sb="0" eb="1">
      <t>サン</t>
    </rPh>
    <phoneticPr fontId="4"/>
  </si>
  <si>
    <t>散16</t>
    <rPh sb="0" eb="1">
      <t>サン</t>
    </rPh>
    <phoneticPr fontId="4"/>
  </si>
  <si>
    <t>散17</t>
    <rPh sb="0" eb="1">
      <t>サン</t>
    </rPh>
    <phoneticPr fontId="4"/>
  </si>
  <si>
    <t>豆</t>
    <rPh sb="0" eb="1">
      <t>マメ</t>
    </rPh>
    <phoneticPr fontId="4"/>
  </si>
  <si>
    <t>～</t>
  </si>
  <si>
    <t>測定尾数</t>
  </si>
  <si>
    <t>平均全長(cm)</t>
    <rPh sb="2" eb="4">
      <t>ゼンチョウ</t>
    </rPh>
    <phoneticPr fontId="4"/>
  </si>
  <si>
    <t>水揚箱数</t>
  </si>
  <si>
    <t>箱内尾数</t>
  </si>
  <si>
    <t>測定重量(kg)</t>
    <phoneticPr fontId="4"/>
  </si>
  <si>
    <t>箱内重量(kg)</t>
    <phoneticPr fontId="4"/>
  </si>
  <si>
    <t>全重量(kg)</t>
    <rPh sb="2" eb="3">
      <t>リョウ</t>
    </rPh>
    <phoneticPr fontId="4"/>
  </si>
  <si>
    <t>箱規格</t>
    <rPh sb="0" eb="1">
      <t>ハコ</t>
    </rPh>
    <rPh sb="1" eb="3">
      <t>キカク</t>
    </rPh>
    <phoneticPr fontId="4"/>
  </si>
  <si>
    <t>ｽﾁﾛｰﾙ</t>
    <phoneticPr fontId="4"/>
  </si>
  <si>
    <t>木箱厚</t>
    <rPh sb="0" eb="1">
      <t>キ</t>
    </rPh>
    <rPh sb="1" eb="2">
      <t>ハコ</t>
    </rPh>
    <rPh sb="2" eb="3">
      <t>アツ</t>
    </rPh>
    <phoneticPr fontId="4"/>
  </si>
  <si>
    <t>木箱薄</t>
    <rPh sb="0" eb="1">
      <t>キ</t>
    </rPh>
    <rPh sb="1" eb="2">
      <t>ハコ</t>
    </rPh>
    <rPh sb="2" eb="3">
      <t>ウス</t>
    </rPh>
    <phoneticPr fontId="4"/>
  </si>
  <si>
    <t>1尾当り重量(g)</t>
  </si>
  <si>
    <t>全重：ｽﾁﾛｰﾙは+5kg，木箱厚(14cm)は+13kg,木箱薄(10cm,氷無)は+2.7kg,木箱厚(14cm,氷無)は+3.8kg</t>
    <phoneticPr fontId="2"/>
  </si>
  <si>
    <t>2013年11月21日　船名:11あけぼの丸</t>
    <rPh sb="21" eb="22">
      <t>マル</t>
    </rPh>
    <phoneticPr fontId="4"/>
  </si>
  <si>
    <t>漁区番号：</t>
    <rPh sb="0" eb="1">
      <t>ギョジョウ</t>
    </rPh>
    <rPh sb="1" eb="2">
      <t>ク</t>
    </rPh>
    <rPh sb="2" eb="4">
      <t>バンゴウ</t>
    </rPh>
    <phoneticPr fontId="4"/>
  </si>
  <si>
    <t>12入</t>
    <rPh sb="2" eb="3">
      <t>イ</t>
    </rPh>
    <phoneticPr fontId="4"/>
  </si>
  <si>
    <t>16入</t>
    <rPh sb="2" eb="3">
      <t>イ</t>
    </rPh>
    <phoneticPr fontId="4"/>
  </si>
  <si>
    <t>28入</t>
    <rPh sb="2" eb="3">
      <t>イ</t>
    </rPh>
    <phoneticPr fontId="4"/>
  </si>
  <si>
    <t>50入</t>
    <rPh sb="2" eb="3">
      <t>イ</t>
    </rPh>
    <phoneticPr fontId="4"/>
  </si>
  <si>
    <t>散18</t>
    <rPh sb="0" eb="1">
      <t>サン</t>
    </rPh>
    <phoneticPr fontId="4"/>
  </si>
  <si>
    <t>散19</t>
    <rPh sb="0" eb="1">
      <t>サン</t>
    </rPh>
    <phoneticPr fontId="4"/>
  </si>
  <si>
    <t>散20</t>
    <rPh sb="0" eb="1">
      <t>サン</t>
    </rPh>
    <phoneticPr fontId="4"/>
  </si>
  <si>
    <t>測定重量(kg)</t>
    <phoneticPr fontId="4"/>
  </si>
  <si>
    <t>箱内重量(kg)</t>
    <phoneticPr fontId="4"/>
  </si>
  <si>
    <t>ｽﾁﾛｰﾙ</t>
    <phoneticPr fontId="4"/>
  </si>
  <si>
    <t>全重：ｽﾁﾛｰﾙは+5kg，木箱厚(14cm)は+13kg,木箱薄(10cm,氷無)は+2.7kg,木箱厚(14cm,氷無)は+3.8kg</t>
    <phoneticPr fontId="2"/>
  </si>
  <si>
    <t>2013年12月17日　船名:宇野丸</t>
    <rPh sb="15" eb="17">
      <t>ウノ</t>
    </rPh>
    <rPh sb="17" eb="18">
      <t>マル</t>
    </rPh>
    <phoneticPr fontId="4"/>
  </si>
  <si>
    <t>漁区番号：9914,9911</t>
    <rPh sb="0" eb="1">
      <t>ギョジョウ</t>
    </rPh>
    <rPh sb="1" eb="2">
      <t>ク</t>
    </rPh>
    <rPh sb="2" eb="4">
      <t>バンゴウ</t>
    </rPh>
    <phoneticPr fontId="4"/>
  </si>
  <si>
    <t>散3</t>
    <rPh sb="0" eb="1">
      <t>サン</t>
    </rPh>
    <phoneticPr fontId="4"/>
  </si>
  <si>
    <t>散4</t>
    <rPh sb="0" eb="1">
      <t>サン</t>
    </rPh>
    <phoneticPr fontId="4"/>
  </si>
  <si>
    <t>散5</t>
    <rPh sb="0" eb="1">
      <t>サン</t>
    </rPh>
    <phoneticPr fontId="4"/>
  </si>
  <si>
    <t>散6</t>
    <rPh sb="0" eb="1">
      <t>サン</t>
    </rPh>
    <phoneticPr fontId="4"/>
  </si>
  <si>
    <t>散7</t>
    <rPh sb="0" eb="1">
      <t>サン</t>
    </rPh>
    <phoneticPr fontId="4"/>
  </si>
  <si>
    <t>測定重量(kg)</t>
    <phoneticPr fontId="4"/>
  </si>
  <si>
    <t>箱内重量(kg)</t>
    <phoneticPr fontId="4"/>
  </si>
  <si>
    <t>ｽﾁﾛｰﾙ</t>
    <phoneticPr fontId="4"/>
  </si>
  <si>
    <t>木箱厚</t>
    <rPh sb="0" eb="2">
      <t>キバコ</t>
    </rPh>
    <rPh sb="2" eb="3">
      <t>アツ</t>
    </rPh>
    <phoneticPr fontId="4"/>
  </si>
  <si>
    <t>全重：ｽﾁﾛｰﾙは+5kg，木箱厚(14cm)は+13kg,木箱薄(10cm,氷無)は+2.7kg,木箱厚(14cm,氷無)は+3.8kg</t>
    <phoneticPr fontId="2"/>
  </si>
  <si>
    <t>ムシガレイ精密測定結果表</t>
  </si>
  <si>
    <t>コード表</t>
  </si>
  <si>
    <t>雌雄</t>
  </si>
  <si>
    <t>雌成熟度</t>
  </si>
  <si>
    <t>雄成熟度</t>
  </si>
  <si>
    <t>♂－１</t>
  </si>
  <si>
    <t>未熟－１</t>
  </si>
  <si>
    <t>船名：宇野丸</t>
    <rPh sb="0" eb="2">
      <t>センメイ</t>
    </rPh>
    <rPh sb="3" eb="5">
      <t>ウノ</t>
    </rPh>
    <rPh sb="5" eb="6">
      <t>マル</t>
    </rPh>
    <phoneticPr fontId="4"/>
  </si>
  <si>
    <t>♀－２</t>
  </si>
  <si>
    <t>中熟－２</t>
  </si>
  <si>
    <t>漁区：</t>
    <rPh sb="0" eb="2">
      <t>ギョク</t>
    </rPh>
    <phoneticPr fontId="4"/>
  </si>
  <si>
    <t>不明－３</t>
  </si>
  <si>
    <t>成熟－３</t>
  </si>
  <si>
    <t>完熟－４</t>
  </si>
  <si>
    <t>放卵後－５</t>
  </si>
  <si>
    <t>放精後－５</t>
  </si>
  <si>
    <t>No.</t>
    <phoneticPr fontId="4"/>
  </si>
  <si>
    <t>銘柄</t>
  </si>
  <si>
    <t>全長(mm)</t>
  </si>
  <si>
    <t>標準体長(mm)</t>
  </si>
  <si>
    <t>体重(g)</t>
  </si>
  <si>
    <t>性別</t>
  </si>
  <si>
    <t>生殖腺重量(g)</t>
  </si>
  <si>
    <t>生殖腺熟度</t>
  </si>
  <si>
    <t>胃内容物重量(g)</t>
  </si>
  <si>
    <t>胃内容</t>
  </si>
  <si>
    <t>胃内容物ｺｰﾄﾞ</t>
    <rPh sb="0" eb="3">
      <t>イナイヨウ</t>
    </rPh>
    <rPh sb="3" eb="4">
      <t>ブツ</t>
    </rPh>
    <phoneticPr fontId="4"/>
  </si>
  <si>
    <t>ﾋﾒｴﾝｺｳｶﾞﾆ・ｺｼｵﾘｴﾋﾞ・ｱﾐ</t>
    <phoneticPr fontId="4"/>
  </si>
  <si>
    <t>21・22・14</t>
    <phoneticPr fontId="4"/>
  </si>
  <si>
    <t>ﾋﾒｴﾝｺｳｶﾞﾆ</t>
    <phoneticPr fontId="4"/>
  </si>
  <si>
    <t>ﾋﾒｴﾝｺｳｶﾞﾆ・ｺｼｵﾘｴﾋﾞ</t>
    <phoneticPr fontId="4"/>
  </si>
  <si>
    <t>21・22</t>
    <phoneticPr fontId="4"/>
  </si>
  <si>
    <t>ｺｼｵﾘｴﾋﾞ</t>
  </si>
  <si>
    <t>ｴﾋﾞ・ｶﾆ</t>
    <phoneticPr fontId="4"/>
  </si>
  <si>
    <t>20・21</t>
    <phoneticPr fontId="4"/>
  </si>
  <si>
    <t>ｱﾐ</t>
    <phoneticPr fontId="4"/>
  </si>
  <si>
    <t>ｴﾋﾞ・ｱﾐ</t>
    <phoneticPr fontId="4"/>
  </si>
  <si>
    <t>14・20</t>
    <phoneticPr fontId="4"/>
  </si>
  <si>
    <t>ｺｼｵﾘｴﾋﾞ・魚</t>
    <rPh sb="8" eb="9">
      <t>サカナ</t>
    </rPh>
    <phoneticPr fontId="4"/>
  </si>
  <si>
    <t>22・50</t>
    <phoneticPr fontId="4"/>
  </si>
  <si>
    <t>ﾋﾒｴﾝｺｳｶﾞﾆ・ｱﾐ</t>
    <phoneticPr fontId="4"/>
  </si>
  <si>
    <t>21・14</t>
    <phoneticPr fontId="4"/>
  </si>
  <si>
    <t>ｱﾐ・ｺｼｵﾘｴﾋﾞ</t>
    <phoneticPr fontId="4"/>
  </si>
  <si>
    <t>14・22</t>
    <phoneticPr fontId="4"/>
  </si>
  <si>
    <t>ﾋﾒｴﾝｺｳｶﾞﾆ・ｴﾋﾞ</t>
    <phoneticPr fontId="4"/>
  </si>
  <si>
    <t>21・20</t>
    <phoneticPr fontId="4"/>
  </si>
  <si>
    <t>多毛類・ﾋﾒｴﾝｺｳｶﾞﾆ・ｴﾋﾞ</t>
    <rPh sb="0" eb="3">
      <t>タモウルイ</t>
    </rPh>
    <phoneticPr fontId="4"/>
  </si>
  <si>
    <t>30・21・20</t>
    <phoneticPr fontId="4"/>
  </si>
  <si>
    <t>ﾋﾒｴﾝｺｳｶﾞﾆ・ｺｼｵﾘｴﾋﾞ・ｴﾋﾞ</t>
    <phoneticPr fontId="4"/>
  </si>
  <si>
    <t>21・22・20</t>
    <phoneticPr fontId="4"/>
  </si>
  <si>
    <t>ｱﾐ・ｴﾝｺｳｶﾞﾆ</t>
    <phoneticPr fontId="4"/>
  </si>
  <si>
    <t>14・21</t>
    <phoneticPr fontId="4"/>
  </si>
  <si>
    <t>ｴﾋﾞｼﾞｬｺ</t>
    <phoneticPr fontId="4"/>
  </si>
  <si>
    <t>ｴﾝｺｳｶﾞﾆ</t>
    <phoneticPr fontId="4"/>
  </si>
  <si>
    <t>船名：11AK丸</t>
    <rPh sb="0" eb="2">
      <t>センメイ</t>
    </rPh>
    <rPh sb="7" eb="8">
      <t>マル</t>
    </rPh>
    <phoneticPr fontId="4"/>
  </si>
  <si>
    <t>エビジャコ・　アミ</t>
    <phoneticPr fontId="4"/>
  </si>
  <si>
    <t>25・14</t>
    <phoneticPr fontId="4"/>
  </si>
  <si>
    <t>カニ</t>
    <phoneticPr fontId="4"/>
  </si>
  <si>
    <t>アミ</t>
    <phoneticPr fontId="4"/>
  </si>
  <si>
    <t>エビジャコ</t>
    <phoneticPr fontId="4"/>
  </si>
  <si>
    <t>ｼｬｺ・エビジャコ・アミ</t>
    <phoneticPr fontId="4"/>
  </si>
  <si>
    <t>23・25・14</t>
    <phoneticPr fontId="4"/>
  </si>
  <si>
    <t>ｴﾝｺｳｶﾞﾆ・エビジャコ・アミ</t>
    <phoneticPr fontId="4"/>
  </si>
  <si>
    <t>21・25・14</t>
    <phoneticPr fontId="4"/>
  </si>
  <si>
    <t>ｴﾋﾞ　アミ</t>
    <phoneticPr fontId="4"/>
  </si>
  <si>
    <t>20・14</t>
    <phoneticPr fontId="4"/>
  </si>
  <si>
    <t>エビジャコ・　エビ</t>
    <phoneticPr fontId="4"/>
  </si>
  <si>
    <t>25・20</t>
    <phoneticPr fontId="4"/>
  </si>
  <si>
    <t>エビジャコ・ｴﾝｺｳｶﾞﾆ</t>
    <phoneticPr fontId="4"/>
  </si>
  <si>
    <t>25・21</t>
    <phoneticPr fontId="4"/>
  </si>
  <si>
    <t>シャコ</t>
    <phoneticPr fontId="4"/>
  </si>
  <si>
    <t>エビ</t>
    <phoneticPr fontId="4"/>
  </si>
  <si>
    <t>ｴﾝｺｳｶﾞﾆ・エビ</t>
    <phoneticPr fontId="4"/>
  </si>
  <si>
    <t>コシオリエビ・ヒメエンコウガニ</t>
    <phoneticPr fontId="4"/>
  </si>
  <si>
    <t>22・21</t>
    <phoneticPr fontId="4"/>
  </si>
  <si>
    <t>コシオリエビ・アミ</t>
    <phoneticPr fontId="4"/>
  </si>
  <si>
    <t>22・14</t>
    <phoneticPr fontId="4"/>
  </si>
  <si>
    <t>イカ・コシオリエビ・魚</t>
    <rPh sb="10" eb="11">
      <t>サカナ</t>
    </rPh>
    <phoneticPr fontId="4"/>
  </si>
  <si>
    <t>41・22・50</t>
    <phoneticPr fontId="4"/>
  </si>
  <si>
    <t>コシオリエビ・エビ</t>
    <phoneticPr fontId="4"/>
  </si>
  <si>
    <t>22・20</t>
    <phoneticPr fontId="4"/>
  </si>
  <si>
    <t>ヒメエンコウガニ・エビ・アカムツ</t>
    <phoneticPr fontId="4"/>
  </si>
  <si>
    <t>21・20・50</t>
    <phoneticPr fontId="4"/>
  </si>
  <si>
    <t>エビ・エンコウガニ</t>
    <phoneticPr fontId="4"/>
  </si>
  <si>
    <t>クモヒトデ・エビ・コシオリエビ</t>
    <phoneticPr fontId="4"/>
  </si>
  <si>
    <t>60・20・22</t>
    <phoneticPr fontId="4"/>
  </si>
  <si>
    <t>ヒメエンコウガニ</t>
    <phoneticPr fontId="4"/>
  </si>
  <si>
    <t>コシオリエビ・エビ・魚</t>
    <rPh sb="10" eb="11">
      <t>サカナ</t>
    </rPh>
    <phoneticPr fontId="4"/>
  </si>
  <si>
    <t>22・20・50</t>
    <phoneticPr fontId="4"/>
  </si>
  <si>
    <t>コシオリエビ</t>
    <phoneticPr fontId="4"/>
  </si>
  <si>
    <t>ヒメエンコウガニ・コシオリエビ</t>
    <phoneticPr fontId="4"/>
  </si>
  <si>
    <t>コシオリエビ・エビジャコ</t>
    <phoneticPr fontId="4"/>
  </si>
  <si>
    <t>22・25</t>
    <phoneticPr fontId="4"/>
  </si>
  <si>
    <t>コシオリエビ・魚</t>
    <rPh sb="7" eb="8">
      <t>サカナ</t>
    </rPh>
    <phoneticPr fontId="4"/>
  </si>
  <si>
    <t>エビジャコ・シャコ</t>
    <phoneticPr fontId="4"/>
  </si>
  <si>
    <t>25・23</t>
    <phoneticPr fontId="4"/>
  </si>
  <si>
    <t>エンコウガニ</t>
    <phoneticPr fontId="4"/>
  </si>
  <si>
    <t>アミ・エビジャコ</t>
    <phoneticPr fontId="4"/>
  </si>
  <si>
    <t>14・25</t>
    <phoneticPr fontId="4"/>
  </si>
  <si>
    <t>エンコウガニ・アミ</t>
    <phoneticPr fontId="4"/>
  </si>
  <si>
    <t>マ二ギス</t>
    <rPh sb="1" eb="2">
      <t>ニ</t>
    </rPh>
    <phoneticPr fontId="4"/>
  </si>
  <si>
    <t>シャコ・エビ</t>
    <phoneticPr fontId="4"/>
  </si>
  <si>
    <t>23・20</t>
    <phoneticPr fontId="4"/>
  </si>
  <si>
    <t>エビジャコ・エビ</t>
    <phoneticPr fontId="4"/>
  </si>
  <si>
    <t>イカ・アミ</t>
    <phoneticPr fontId="4"/>
  </si>
  <si>
    <t>41・14</t>
    <phoneticPr fontId="4"/>
  </si>
  <si>
    <t>エビジャコ・アミ</t>
    <phoneticPr fontId="4"/>
  </si>
  <si>
    <t>ヒメエンコウガニ・エビジャコ・アミ</t>
    <phoneticPr fontId="4"/>
  </si>
  <si>
    <t>カタクチイワシ</t>
    <phoneticPr fontId="4"/>
  </si>
  <si>
    <t>エビ・アミ</t>
    <phoneticPr fontId="4"/>
  </si>
  <si>
    <t>アミ・エビ・エビジャコ</t>
    <phoneticPr fontId="4"/>
  </si>
  <si>
    <t>14・20・25</t>
    <phoneticPr fontId="4"/>
  </si>
  <si>
    <t>エビ・エビジャコ</t>
    <phoneticPr fontId="4"/>
  </si>
  <si>
    <t>20・25</t>
    <phoneticPr fontId="4"/>
  </si>
  <si>
    <t>アミ・コシオリエビ・エンコウガニ</t>
    <phoneticPr fontId="4"/>
  </si>
  <si>
    <t>14・22・21</t>
    <phoneticPr fontId="4"/>
  </si>
  <si>
    <t>アミ・エビ</t>
    <phoneticPr fontId="4"/>
  </si>
  <si>
    <t>貝殻・エビ</t>
    <rPh sb="0" eb="2">
      <t>カイガラ</t>
    </rPh>
    <phoneticPr fontId="4"/>
  </si>
  <si>
    <t>43・20</t>
    <phoneticPr fontId="4"/>
  </si>
  <si>
    <t>アミ・シャコ・エビジャコ</t>
    <phoneticPr fontId="4"/>
  </si>
  <si>
    <t>14・23・25</t>
    <phoneticPr fontId="4"/>
  </si>
  <si>
    <t>アミ・エンコウガニ</t>
    <phoneticPr fontId="4"/>
  </si>
  <si>
    <t>イカ・エビジャコ</t>
    <phoneticPr fontId="4"/>
  </si>
  <si>
    <t>41・25</t>
    <phoneticPr fontId="4"/>
  </si>
  <si>
    <t>エビジャコ・魚・エビ</t>
    <rPh sb="6" eb="7">
      <t>サカナ</t>
    </rPh>
    <phoneticPr fontId="4"/>
  </si>
  <si>
    <t>25・50・20</t>
    <phoneticPr fontId="4"/>
  </si>
  <si>
    <t>魚</t>
    <rPh sb="0" eb="1">
      <t>サカナ</t>
    </rPh>
    <phoneticPr fontId="4"/>
  </si>
  <si>
    <t>エビジャコ・エビ</t>
    <phoneticPr fontId="4"/>
  </si>
  <si>
    <t>25・20</t>
    <phoneticPr fontId="4"/>
  </si>
  <si>
    <t>エビジャコ</t>
    <phoneticPr fontId="4"/>
  </si>
  <si>
    <t>不明</t>
    <rPh sb="0" eb="2">
      <t>フメイ</t>
    </rPh>
    <phoneticPr fontId="4"/>
  </si>
  <si>
    <t>エビ</t>
    <phoneticPr fontId="4"/>
  </si>
  <si>
    <t>エビジャコ</t>
    <phoneticPr fontId="4"/>
  </si>
  <si>
    <t>シャコ</t>
    <phoneticPr fontId="4"/>
  </si>
  <si>
    <t>エビ</t>
    <phoneticPr fontId="4"/>
  </si>
  <si>
    <t>アミ</t>
    <phoneticPr fontId="4"/>
  </si>
  <si>
    <t>コシオリエビ</t>
    <phoneticPr fontId="4"/>
  </si>
  <si>
    <t>エビジャコ・エビ</t>
    <phoneticPr fontId="4"/>
  </si>
  <si>
    <t>25・20</t>
    <phoneticPr fontId="4"/>
  </si>
  <si>
    <t>エンコウガニ</t>
    <phoneticPr fontId="4"/>
  </si>
  <si>
    <t>バラ№3</t>
    <phoneticPr fontId="4"/>
  </si>
  <si>
    <t>シャコ・アミ・エビ・エビジャコ</t>
    <phoneticPr fontId="4"/>
  </si>
  <si>
    <t>23・14・20・25</t>
    <phoneticPr fontId="4"/>
  </si>
  <si>
    <t>ヒメエンコウガニ</t>
    <phoneticPr fontId="4"/>
  </si>
  <si>
    <t>バラ№3</t>
    <phoneticPr fontId="4"/>
  </si>
  <si>
    <t>アミ</t>
    <phoneticPr fontId="4"/>
  </si>
  <si>
    <t>エンコウガニ・エビ</t>
    <phoneticPr fontId="4"/>
  </si>
  <si>
    <t>21・20</t>
    <phoneticPr fontId="4"/>
  </si>
  <si>
    <t>エビジャコ・魚</t>
    <rPh sb="6" eb="7">
      <t>サカナ</t>
    </rPh>
    <phoneticPr fontId="4"/>
  </si>
  <si>
    <t>25・50</t>
    <phoneticPr fontId="4"/>
  </si>
  <si>
    <t>イカ</t>
    <phoneticPr fontId="4"/>
  </si>
  <si>
    <t>2013年11月13日　船名：11あけぼの丸</t>
    <rPh sb="21" eb="22">
      <t>マル</t>
    </rPh>
    <phoneticPr fontId="4"/>
  </si>
  <si>
    <t>魚種：ソウハチ</t>
    <phoneticPr fontId="4"/>
  </si>
  <si>
    <t>子持12入</t>
    <rPh sb="0" eb="2">
      <t>コモ</t>
    </rPh>
    <rPh sb="4" eb="5">
      <t>イ</t>
    </rPh>
    <phoneticPr fontId="4"/>
  </si>
  <si>
    <t>子持16入</t>
    <rPh sb="0" eb="2">
      <t>コモ</t>
    </rPh>
    <rPh sb="4" eb="5">
      <t>イ</t>
    </rPh>
    <phoneticPr fontId="4"/>
  </si>
  <si>
    <t>子持20入</t>
    <rPh sb="0" eb="2">
      <t>コモ</t>
    </rPh>
    <rPh sb="4" eb="5">
      <t>イ</t>
    </rPh>
    <phoneticPr fontId="4"/>
  </si>
  <si>
    <t>子持24入</t>
    <rPh sb="0" eb="2">
      <t>コモ</t>
    </rPh>
    <rPh sb="4" eb="5">
      <t>イ</t>
    </rPh>
    <phoneticPr fontId="4"/>
  </si>
  <si>
    <t>子持28入</t>
    <rPh sb="0" eb="2">
      <t>コモ</t>
    </rPh>
    <rPh sb="4" eb="5">
      <t>イ</t>
    </rPh>
    <phoneticPr fontId="4"/>
  </si>
  <si>
    <t>子持32入</t>
    <rPh sb="0" eb="2">
      <t>コモ</t>
    </rPh>
    <rPh sb="4" eb="5">
      <t>イ</t>
    </rPh>
    <phoneticPr fontId="4"/>
  </si>
  <si>
    <t>子持36入</t>
    <rPh sb="0" eb="2">
      <t>コモ</t>
    </rPh>
    <rPh sb="4" eb="5">
      <t>イ</t>
    </rPh>
    <phoneticPr fontId="4"/>
  </si>
  <si>
    <t>20入</t>
    <phoneticPr fontId="4"/>
  </si>
  <si>
    <t>30入</t>
    <phoneticPr fontId="4"/>
  </si>
  <si>
    <t>40入</t>
    <phoneticPr fontId="4"/>
  </si>
  <si>
    <t>50入</t>
    <phoneticPr fontId="4"/>
  </si>
  <si>
    <t>60入</t>
    <phoneticPr fontId="4"/>
  </si>
  <si>
    <t>80入</t>
    <phoneticPr fontId="4"/>
  </si>
  <si>
    <t>100入</t>
    <phoneticPr fontId="4"/>
  </si>
  <si>
    <t>120入</t>
    <phoneticPr fontId="4"/>
  </si>
  <si>
    <t>No.14</t>
    <phoneticPr fontId="4"/>
  </si>
  <si>
    <t>No.15</t>
    <phoneticPr fontId="4"/>
  </si>
  <si>
    <t>No.16</t>
    <phoneticPr fontId="4"/>
  </si>
  <si>
    <t>No.17</t>
    <phoneticPr fontId="4"/>
  </si>
  <si>
    <t>No.18</t>
    <phoneticPr fontId="4"/>
  </si>
  <si>
    <t>No.19</t>
    <phoneticPr fontId="4"/>
  </si>
  <si>
    <t>平均(cm)</t>
    <phoneticPr fontId="4"/>
  </si>
  <si>
    <t>S.D(cm)</t>
    <phoneticPr fontId="4"/>
  </si>
  <si>
    <t>測定重量(kg)</t>
  </si>
  <si>
    <t>箱内重量(kg)</t>
  </si>
  <si>
    <t>全重量(kg)</t>
    <phoneticPr fontId="4"/>
  </si>
  <si>
    <t>箱規格</t>
  </si>
  <si>
    <t>ｽﾁﾛｰﾙ</t>
  </si>
  <si>
    <t>木箱厚</t>
  </si>
  <si>
    <t>木箱薄</t>
  </si>
  <si>
    <t>木箱厚</t>
    <rPh sb="2" eb="3">
      <t>アツシ</t>
    </rPh>
    <phoneticPr fontId="4"/>
  </si>
  <si>
    <t>氷込み</t>
    <rPh sb="0" eb="1">
      <t>コオリ</t>
    </rPh>
    <rPh sb="1" eb="2">
      <t>コ</t>
    </rPh>
    <phoneticPr fontId="4"/>
  </si>
  <si>
    <t>ソウハチ精密測定結果表</t>
  </si>
  <si>
    <t>無選別　1</t>
    <rPh sb="0" eb="1">
      <t>ム</t>
    </rPh>
    <rPh sb="1" eb="2">
      <t>セン</t>
    </rPh>
    <rPh sb="2" eb="3">
      <t>ベツ</t>
    </rPh>
    <phoneticPr fontId="4"/>
  </si>
  <si>
    <t>調査日：</t>
    <phoneticPr fontId="11"/>
  </si>
  <si>
    <t>無選別　2</t>
    <rPh sb="0" eb="1">
      <t>ム</t>
    </rPh>
    <rPh sb="1" eb="2">
      <t>セン</t>
    </rPh>
    <rPh sb="2" eb="3">
      <t>ベツ</t>
    </rPh>
    <phoneticPr fontId="4"/>
  </si>
  <si>
    <t>船名：</t>
  </si>
  <si>
    <t>漁神丸</t>
    <rPh sb="0" eb="1">
      <t>リョウ</t>
    </rPh>
    <rPh sb="1" eb="2">
      <t>ジン</t>
    </rPh>
    <rPh sb="2" eb="3">
      <t>マル</t>
    </rPh>
    <phoneticPr fontId="4"/>
  </si>
  <si>
    <t>投棄魚</t>
    <rPh sb="0" eb="3">
      <t>トウキギョ</t>
    </rPh>
    <phoneticPr fontId="4"/>
  </si>
  <si>
    <t>漁区：</t>
    <rPh sb="0" eb="2">
      <t>ギョク</t>
    </rPh>
    <phoneticPr fontId="11"/>
  </si>
  <si>
    <t>No.</t>
  </si>
  <si>
    <t>胃内容ｺｰﾄﾞ</t>
    <phoneticPr fontId="4"/>
  </si>
  <si>
    <t>ｸｳｲ</t>
    <phoneticPr fontId="4"/>
  </si>
  <si>
    <t>空胃</t>
    <rPh sb="0" eb="2">
      <t>クウイ</t>
    </rPh>
    <phoneticPr fontId="4"/>
  </si>
  <si>
    <t>ｱﾐ</t>
    <phoneticPr fontId="4"/>
  </si>
  <si>
    <t>ｶﾀｸﾁｲﾜｼ.ｱﾐ</t>
    <phoneticPr fontId="4"/>
  </si>
  <si>
    <t>ｴﾋﾞ</t>
    <phoneticPr fontId="4"/>
  </si>
  <si>
    <t>ｱﾐ・魚</t>
    <rPh sb="3" eb="4">
      <t>サカナ</t>
    </rPh>
    <phoneticPr fontId="4"/>
  </si>
  <si>
    <t>14・50</t>
    <phoneticPr fontId="4"/>
  </si>
  <si>
    <t>奇形</t>
    <rPh sb="0" eb="2">
      <t>キケイ</t>
    </rPh>
    <phoneticPr fontId="4"/>
  </si>
  <si>
    <t>ｱﾐ</t>
    <phoneticPr fontId="4"/>
  </si>
  <si>
    <t>無選別　</t>
    <rPh sb="0" eb="1">
      <t>ム</t>
    </rPh>
    <rPh sb="1" eb="2">
      <t>セン</t>
    </rPh>
    <rPh sb="2" eb="3">
      <t>ベツ</t>
    </rPh>
    <phoneticPr fontId="4"/>
  </si>
  <si>
    <t>2013.5.9</t>
    <phoneticPr fontId="11"/>
  </si>
  <si>
    <t>14・50</t>
    <phoneticPr fontId="4"/>
  </si>
  <si>
    <t>ｱﾐ・ｲｶ</t>
    <phoneticPr fontId="4"/>
  </si>
  <si>
    <t>14・41</t>
    <phoneticPr fontId="4"/>
  </si>
  <si>
    <t>.2.7</t>
    <phoneticPr fontId="4"/>
  </si>
  <si>
    <t>ｱﾐ・ｴﾋﾞｼﾞｬｺ</t>
    <phoneticPr fontId="4"/>
  </si>
  <si>
    <t>ｱﾐ・ｳﾐｹﾑｼ</t>
    <phoneticPr fontId="4"/>
  </si>
  <si>
    <t>14・30</t>
    <phoneticPr fontId="4"/>
  </si>
  <si>
    <t>ｱﾐ・泥</t>
    <rPh sb="3" eb="4">
      <t>ドロ</t>
    </rPh>
    <phoneticPr fontId="4"/>
  </si>
  <si>
    <t>14・96</t>
    <phoneticPr fontId="4"/>
  </si>
  <si>
    <t>バラ　№14</t>
    <phoneticPr fontId="4"/>
  </si>
  <si>
    <t>調査日：</t>
    <phoneticPr fontId="11"/>
  </si>
  <si>
    <t>バラ　№16</t>
    <phoneticPr fontId="4"/>
  </si>
  <si>
    <t>11.12AK丸</t>
    <rPh sb="7" eb="8">
      <t>マル</t>
    </rPh>
    <phoneticPr fontId="4"/>
  </si>
  <si>
    <t>バラ　№17</t>
    <phoneticPr fontId="4"/>
  </si>
  <si>
    <t>バラ　№18</t>
  </si>
  <si>
    <t>胃内容ｺｰﾄﾞ</t>
    <phoneticPr fontId="4"/>
  </si>
  <si>
    <t>アミ</t>
    <phoneticPr fontId="4"/>
  </si>
  <si>
    <t>エビジャコ・アミ</t>
    <phoneticPr fontId="4"/>
  </si>
  <si>
    <t>25・14</t>
    <phoneticPr fontId="4"/>
  </si>
  <si>
    <t>エビ</t>
    <phoneticPr fontId="4"/>
  </si>
  <si>
    <t>エビジャコ</t>
    <phoneticPr fontId="4"/>
  </si>
  <si>
    <t>残　　130</t>
    <rPh sb="0" eb="1">
      <t>ザン</t>
    </rPh>
    <phoneticPr fontId="4"/>
  </si>
  <si>
    <t>15080ｇ</t>
    <phoneticPr fontId="4"/>
  </si>
  <si>
    <t>残　　222</t>
    <rPh sb="0" eb="1">
      <t>ザン</t>
    </rPh>
    <phoneticPr fontId="4"/>
  </si>
  <si>
    <t>17095ｇ</t>
    <phoneticPr fontId="4"/>
  </si>
  <si>
    <t>残　　229</t>
    <rPh sb="0" eb="1">
      <t>ザン</t>
    </rPh>
    <phoneticPr fontId="4"/>
  </si>
  <si>
    <t>16975ｇ</t>
    <phoneticPr fontId="4"/>
  </si>
  <si>
    <t>2014年2月22日　船名：13･15暉祥丸</t>
    <rPh sb="19" eb="21">
      <t>キショウ</t>
    </rPh>
    <rPh sb="21" eb="22">
      <t>マル</t>
    </rPh>
    <phoneticPr fontId="2"/>
  </si>
  <si>
    <t>測定部位：BL</t>
    <phoneticPr fontId="2"/>
  </si>
  <si>
    <t>魚種：アカガレイ</t>
    <phoneticPr fontId="4"/>
  </si>
  <si>
    <t>体長(cm)</t>
    <rPh sb="0" eb="1">
      <t>カラダ</t>
    </rPh>
    <rPh sb="1" eb="2">
      <t>チョウ</t>
    </rPh>
    <phoneticPr fontId="4"/>
  </si>
  <si>
    <t>子6入</t>
    <rPh sb="0" eb="1">
      <t>コ</t>
    </rPh>
    <rPh sb="2" eb="3">
      <t>イ</t>
    </rPh>
    <phoneticPr fontId="2"/>
  </si>
  <si>
    <t>子7入</t>
    <rPh sb="0" eb="1">
      <t>コ</t>
    </rPh>
    <rPh sb="2" eb="3">
      <t>イ</t>
    </rPh>
    <phoneticPr fontId="2"/>
  </si>
  <si>
    <t>子8入</t>
    <rPh sb="0" eb="1">
      <t>コ</t>
    </rPh>
    <rPh sb="2" eb="3">
      <t>イ</t>
    </rPh>
    <phoneticPr fontId="2"/>
  </si>
  <si>
    <t>子9入</t>
    <rPh sb="0" eb="1">
      <t>コ</t>
    </rPh>
    <rPh sb="2" eb="3">
      <t>イ</t>
    </rPh>
    <phoneticPr fontId="2"/>
  </si>
  <si>
    <t>子10入</t>
    <rPh sb="0" eb="1">
      <t>コ</t>
    </rPh>
    <rPh sb="3" eb="4">
      <t>イ</t>
    </rPh>
    <phoneticPr fontId="2"/>
  </si>
  <si>
    <t>子11入</t>
    <rPh sb="0" eb="1">
      <t>コ</t>
    </rPh>
    <rPh sb="3" eb="4">
      <t>イ</t>
    </rPh>
    <phoneticPr fontId="2"/>
  </si>
  <si>
    <t>子12入</t>
    <rPh sb="0" eb="1">
      <t>コ</t>
    </rPh>
    <rPh sb="3" eb="4">
      <t>イ</t>
    </rPh>
    <phoneticPr fontId="2"/>
  </si>
  <si>
    <t>子13入</t>
    <rPh sb="0" eb="1">
      <t>コ</t>
    </rPh>
    <rPh sb="3" eb="4">
      <t>イ</t>
    </rPh>
    <phoneticPr fontId="2"/>
  </si>
  <si>
    <t>子14入</t>
    <rPh sb="0" eb="1">
      <t>コ</t>
    </rPh>
    <rPh sb="3" eb="4">
      <t>イ</t>
    </rPh>
    <phoneticPr fontId="2"/>
  </si>
  <si>
    <t>子15入</t>
    <rPh sb="0" eb="1">
      <t>コ</t>
    </rPh>
    <rPh sb="3" eb="4">
      <t>イ</t>
    </rPh>
    <phoneticPr fontId="2"/>
  </si>
  <si>
    <t>子16入</t>
    <rPh sb="0" eb="1">
      <t>コ</t>
    </rPh>
    <rPh sb="3" eb="4">
      <t>イ</t>
    </rPh>
    <phoneticPr fontId="2"/>
  </si>
  <si>
    <t>子17入</t>
    <rPh sb="0" eb="1">
      <t>コ</t>
    </rPh>
    <rPh sb="3" eb="4">
      <t>イ</t>
    </rPh>
    <phoneticPr fontId="2"/>
  </si>
  <si>
    <t>子18入</t>
    <rPh sb="0" eb="1">
      <t>コ</t>
    </rPh>
    <rPh sb="3" eb="4">
      <t>イ</t>
    </rPh>
    <phoneticPr fontId="2"/>
  </si>
  <si>
    <t>子19入</t>
    <rPh sb="0" eb="1">
      <t>コ</t>
    </rPh>
    <rPh sb="3" eb="4">
      <t>イ</t>
    </rPh>
    <phoneticPr fontId="2"/>
  </si>
  <si>
    <t>子20入</t>
    <rPh sb="0" eb="1">
      <t>コ</t>
    </rPh>
    <rPh sb="3" eb="4">
      <t>イ</t>
    </rPh>
    <phoneticPr fontId="2"/>
  </si>
  <si>
    <t>子21入</t>
    <rPh sb="0" eb="1">
      <t>コ</t>
    </rPh>
    <rPh sb="3" eb="4">
      <t>イ</t>
    </rPh>
    <phoneticPr fontId="2"/>
  </si>
  <si>
    <t>子22入</t>
    <rPh sb="0" eb="1">
      <t>コ</t>
    </rPh>
    <rPh sb="3" eb="4">
      <t>イ</t>
    </rPh>
    <phoneticPr fontId="2"/>
  </si>
  <si>
    <t>子23入</t>
    <rPh sb="0" eb="1">
      <t>コ</t>
    </rPh>
    <rPh sb="3" eb="4">
      <t>イ</t>
    </rPh>
    <phoneticPr fontId="2"/>
  </si>
  <si>
    <t>子24入</t>
    <rPh sb="0" eb="1">
      <t>コ</t>
    </rPh>
    <rPh sb="3" eb="4">
      <t>イ</t>
    </rPh>
    <phoneticPr fontId="2"/>
  </si>
  <si>
    <t>子26入</t>
    <rPh sb="0" eb="1">
      <t>コ</t>
    </rPh>
    <rPh sb="3" eb="4">
      <t>イ</t>
    </rPh>
    <phoneticPr fontId="2"/>
  </si>
  <si>
    <t>子27入</t>
    <rPh sb="0" eb="1">
      <t>コ</t>
    </rPh>
    <rPh sb="3" eb="4">
      <t>イ</t>
    </rPh>
    <phoneticPr fontId="2"/>
  </si>
  <si>
    <t>No.4</t>
    <phoneticPr fontId="2"/>
  </si>
  <si>
    <t>No.5</t>
    <phoneticPr fontId="2"/>
  </si>
  <si>
    <t>No.6</t>
    <phoneticPr fontId="2"/>
  </si>
  <si>
    <t>No.7</t>
    <phoneticPr fontId="2"/>
  </si>
  <si>
    <t>No.8</t>
    <phoneticPr fontId="2"/>
  </si>
  <si>
    <t>No.9</t>
    <phoneticPr fontId="2"/>
  </si>
  <si>
    <t>No.10</t>
    <phoneticPr fontId="2"/>
  </si>
  <si>
    <t>豆</t>
    <rPh sb="0" eb="1">
      <t>マメ</t>
    </rPh>
    <phoneticPr fontId="2"/>
  </si>
  <si>
    <t>子無7入</t>
    <rPh sb="0" eb="1">
      <t>コ</t>
    </rPh>
    <rPh sb="1" eb="2">
      <t>ナシ</t>
    </rPh>
    <rPh sb="3" eb="4">
      <t>イ</t>
    </rPh>
    <phoneticPr fontId="2"/>
  </si>
  <si>
    <t>子無8入</t>
    <rPh sb="0" eb="1">
      <t>コ</t>
    </rPh>
    <rPh sb="1" eb="2">
      <t>ナシ</t>
    </rPh>
    <rPh sb="3" eb="4">
      <t>イ</t>
    </rPh>
    <phoneticPr fontId="2"/>
  </si>
  <si>
    <t>子無9入</t>
    <rPh sb="0" eb="1">
      <t>コ</t>
    </rPh>
    <rPh sb="1" eb="2">
      <t>ナシ</t>
    </rPh>
    <rPh sb="3" eb="4">
      <t>イ</t>
    </rPh>
    <phoneticPr fontId="2"/>
  </si>
  <si>
    <t>子無10入</t>
    <rPh sb="0" eb="1">
      <t>コ</t>
    </rPh>
    <rPh sb="1" eb="2">
      <t>ム</t>
    </rPh>
    <rPh sb="4" eb="5">
      <t>イ</t>
    </rPh>
    <phoneticPr fontId="2"/>
  </si>
  <si>
    <t>子無11入</t>
    <rPh sb="0" eb="1">
      <t>コ</t>
    </rPh>
    <rPh sb="1" eb="2">
      <t>ム</t>
    </rPh>
    <rPh sb="4" eb="5">
      <t>イ</t>
    </rPh>
    <phoneticPr fontId="2"/>
  </si>
  <si>
    <t>子無12入</t>
    <rPh sb="0" eb="1">
      <t>コ</t>
    </rPh>
    <rPh sb="1" eb="2">
      <t>ム</t>
    </rPh>
    <rPh sb="4" eb="5">
      <t>イ</t>
    </rPh>
    <phoneticPr fontId="2"/>
  </si>
  <si>
    <t>子無13入</t>
    <rPh sb="0" eb="1">
      <t>コ</t>
    </rPh>
    <rPh sb="1" eb="2">
      <t>ム</t>
    </rPh>
    <rPh sb="4" eb="5">
      <t>イ</t>
    </rPh>
    <phoneticPr fontId="2"/>
  </si>
  <si>
    <t>子無14入</t>
    <rPh sb="0" eb="1">
      <t>コ</t>
    </rPh>
    <rPh sb="1" eb="2">
      <t>ム</t>
    </rPh>
    <rPh sb="4" eb="5">
      <t>イ</t>
    </rPh>
    <phoneticPr fontId="2"/>
  </si>
  <si>
    <t>子無15入</t>
    <rPh sb="0" eb="1">
      <t>コ</t>
    </rPh>
    <rPh sb="1" eb="2">
      <t>ム</t>
    </rPh>
    <rPh sb="4" eb="5">
      <t>イ</t>
    </rPh>
    <phoneticPr fontId="2"/>
  </si>
  <si>
    <t>子無16入</t>
    <rPh sb="0" eb="1">
      <t>コ</t>
    </rPh>
    <rPh sb="1" eb="2">
      <t>ム</t>
    </rPh>
    <rPh sb="4" eb="5">
      <t>イ</t>
    </rPh>
    <phoneticPr fontId="2"/>
  </si>
  <si>
    <t>子無17入</t>
    <rPh sb="0" eb="1">
      <t>コ</t>
    </rPh>
    <rPh sb="1" eb="2">
      <t>ム</t>
    </rPh>
    <rPh sb="4" eb="5">
      <t>イ</t>
    </rPh>
    <phoneticPr fontId="2"/>
  </si>
  <si>
    <t>子無18入</t>
    <rPh sb="0" eb="1">
      <t>コ</t>
    </rPh>
    <rPh sb="1" eb="2">
      <t>ム</t>
    </rPh>
    <rPh sb="4" eb="5">
      <t>イ</t>
    </rPh>
    <phoneticPr fontId="2"/>
  </si>
  <si>
    <t>平均(cm)</t>
  </si>
  <si>
    <t>S.D(cm)</t>
  </si>
  <si>
    <t>測定重量</t>
  </si>
  <si>
    <t>箱内重量</t>
  </si>
  <si>
    <t>全重</t>
  </si>
  <si>
    <t>ｽﾁﾛｰﾙ</t>
    <phoneticPr fontId="4"/>
  </si>
  <si>
    <t>木薄箱</t>
    <rPh sb="0" eb="1">
      <t>キ</t>
    </rPh>
    <rPh sb="1" eb="2">
      <t>ウス</t>
    </rPh>
    <rPh sb="2" eb="3">
      <t>ハコ</t>
    </rPh>
    <phoneticPr fontId="4"/>
  </si>
  <si>
    <t>調査日：2013年5月22日</t>
    <rPh sb="0" eb="3">
      <t>チョウサビ</t>
    </rPh>
    <rPh sb="8" eb="9">
      <t>ネン</t>
    </rPh>
    <rPh sb="10" eb="11">
      <t>ツキ</t>
    </rPh>
    <rPh sb="13" eb="14">
      <t>ニチ</t>
    </rPh>
    <phoneticPr fontId="4"/>
  </si>
  <si>
    <t>9006、9009</t>
    <phoneticPr fontId="1"/>
  </si>
  <si>
    <t>9006、9009</t>
    <phoneticPr fontId="1"/>
  </si>
  <si>
    <t>調査日：2013年11月21日</t>
    <rPh sb="0" eb="3">
      <t>チョウサビ</t>
    </rPh>
    <rPh sb="8" eb="9">
      <t>ネン</t>
    </rPh>
    <rPh sb="11" eb="12">
      <t>ツキ</t>
    </rPh>
    <rPh sb="14" eb="15">
      <t>ニチ</t>
    </rPh>
    <phoneticPr fontId="4"/>
  </si>
  <si>
    <t>8709</t>
    <phoneticPr fontId="1"/>
  </si>
  <si>
    <t>漁区：9911,9914</t>
    <rPh sb="0" eb="2">
      <t>ギョク</t>
    </rPh>
    <phoneticPr fontId="4"/>
  </si>
  <si>
    <t>調査日：2013年12月17日</t>
    <rPh sb="0" eb="3">
      <t>チョウサビ</t>
    </rPh>
    <rPh sb="8" eb="9">
      <t>ネン</t>
    </rPh>
    <rPh sb="11" eb="12">
      <t>ツキ</t>
    </rPh>
    <rPh sb="14" eb="15">
      <t>ニチ</t>
    </rPh>
    <phoneticPr fontId="4"/>
  </si>
  <si>
    <t>漁場：8905,9003,9006</t>
    <phoneticPr fontId="4"/>
  </si>
  <si>
    <t>8905、9003、9006</t>
    <phoneticPr fontId="1"/>
  </si>
  <si>
    <t>漁場：8391,8298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</si>
</sst>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"/>
    <numFmt numFmtId="178" formatCode="0_);[Red]\(0\)"/>
    <numFmt numFmtId="179" formatCode="#,##0_);[Red]\(#,##0\)"/>
    <numFmt numFmtId="180" formatCode="#,##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2" fillId="0" borderId="0"/>
  </cellStyleXfs>
  <cellXfs count="255">
    <xf numFmtId="0" fontId="0" fillId="0" borderId="0" xfId="0">
      <alignment vertical="center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>
      <alignment vertical="center"/>
    </xf>
    <xf numFmtId="176" fontId="3" fillId="0" borderId="0" xfId="2" applyNumberFormat="1" applyFont="1" applyFill="1"/>
    <xf numFmtId="0" fontId="3" fillId="0" borderId="0" xfId="1" applyFont="1" applyFill="1" applyBorder="1">
      <alignment vertical="center"/>
    </xf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Protection="1">
      <alignment vertical="center"/>
    </xf>
    <xf numFmtId="0" fontId="3" fillId="0" borderId="1" xfId="1" applyFont="1" applyFill="1" applyBorder="1">
      <alignment vertical="center"/>
    </xf>
    <xf numFmtId="176" fontId="3" fillId="0" borderId="1" xfId="2" applyNumberFormat="1" applyFont="1" applyFill="1" applyBorder="1" applyProtection="1"/>
    <xf numFmtId="0" fontId="3" fillId="0" borderId="0" xfId="1" applyFont="1" applyFill="1" applyBorder="1" applyProtection="1">
      <alignment vertical="center"/>
    </xf>
    <xf numFmtId="0" fontId="3" fillId="0" borderId="5" xfId="1" applyFont="1" applyFill="1" applyBorder="1" applyAlignment="1" applyProtection="1">
      <alignment horizontal="center" wrapText="1"/>
    </xf>
    <xf numFmtId="0" fontId="3" fillId="0" borderId="6" xfId="1" applyFont="1" applyFill="1" applyBorder="1" applyProtection="1">
      <alignment vertical="center"/>
    </xf>
    <xf numFmtId="0" fontId="3" fillId="0" borderId="5" xfId="1" applyFont="1" applyFill="1" applyBorder="1" applyProtection="1">
      <alignment vertical="center"/>
    </xf>
    <xf numFmtId="0" fontId="3" fillId="2" borderId="5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177" fontId="3" fillId="0" borderId="7" xfId="1" applyNumberFormat="1" applyFont="1" applyFill="1" applyBorder="1" applyProtection="1">
      <alignment vertical="center"/>
    </xf>
    <xf numFmtId="0" fontId="3" fillId="0" borderId="8" xfId="1" applyFont="1" applyFill="1" applyBorder="1" applyAlignment="1" applyProtection="1">
      <alignment horizontal="left"/>
    </xf>
    <xf numFmtId="177" fontId="3" fillId="0" borderId="8" xfId="1" applyNumberFormat="1" applyFont="1" applyFill="1" applyBorder="1" applyProtection="1">
      <alignment vertical="center"/>
    </xf>
    <xf numFmtId="0" fontId="3" fillId="0" borderId="7" xfId="1" applyFont="1" applyFill="1" applyBorder="1" applyProtection="1">
      <alignment vertical="center"/>
    </xf>
    <xf numFmtId="176" fontId="3" fillId="0" borderId="7" xfId="2" applyNumberFormat="1" applyFont="1" applyFill="1" applyBorder="1" applyProtection="1"/>
    <xf numFmtId="176" fontId="3" fillId="0" borderId="9" xfId="2" applyNumberFormat="1" applyFont="1" applyFill="1" applyBorder="1" applyProtection="1"/>
    <xf numFmtId="0" fontId="3" fillId="0" borderId="10" xfId="1" applyFont="1" applyFill="1" applyBorder="1" applyProtection="1">
      <alignment vertical="center"/>
    </xf>
    <xf numFmtId="0" fontId="3" fillId="0" borderId="11" xfId="1" applyFont="1" applyFill="1" applyBorder="1" applyProtection="1">
      <alignment vertical="center"/>
    </xf>
    <xf numFmtId="0" fontId="3" fillId="0" borderId="11" xfId="1" applyFont="1" applyFill="1" applyBorder="1">
      <alignment vertical="center"/>
    </xf>
    <xf numFmtId="0" fontId="3" fillId="0" borderId="9" xfId="1" applyFont="1" applyFill="1" applyBorder="1" applyProtection="1">
      <alignment vertical="center"/>
    </xf>
    <xf numFmtId="178" fontId="3" fillId="0" borderId="9" xfId="2" applyNumberFormat="1" applyFont="1" applyFill="1" applyBorder="1" applyProtection="1"/>
    <xf numFmtId="178" fontId="3" fillId="0" borderId="9" xfId="1" applyNumberFormat="1" applyFont="1" applyFill="1" applyBorder="1" applyProtection="1">
      <alignment vertical="center"/>
    </xf>
    <xf numFmtId="38" fontId="3" fillId="0" borderId="9" xfId="2" applyFont="1" applyFill="1" applyBorder="1" applyProtection="1"/>
    <xf numFmtId="177" fontId="3" fillId="0" borderId="12" xfId="1" applyNumberFormat="1" applyFont="1" applyFill="1" applyBorder="1" applyProtection="1">
      <alignment vertical="center"/>
    </xf>
    <xf numFmtId="177" fontId="3" fillId="0" borderId="1" xfId="1" applyNumberFormat="1" applyFont="1" applyFill="1" applyBorder="1" applyProtection="1">
      <alignment vertical="center"/>
    </xf>
    <xf numFmtId="176" fontId="3" fillId="0" borderId="12" xfId="2" applyNumberFormat="1" applyFont="1" applyFill="1" applyBorder="1" applyProtection="1"/>
    <xf numFmtId="176" fontId="3" fillId="0" borderId="13" xfId="2" applyNumberFormat="1" applyFont="1" applyFill="1" applyBorder="1" applyProtection="1"/>
    <xf numFmtId="0" fontId="3" fillId="0" borderId="14" xfId="1" applyFont="1" applyFill="1" applyBorder="1" applyProtection="1">
      <alignment vertical="center"/>
    </xf>
    <xf numFmtId="0" fontId="3" fillId="0" borderId="7" xfId="1" applyFont="1" applyFill="1" applyBorder="1" applyAlignment="1" applyProtection="1">
      <alignment horizontal="left"/>
    </xf>
    <xf numFmtId="0" fontId="3" fillId="0" borderId="8" xfId="1" applyFont="1" applyFill="1" applyBorder="1" applyProtection="1">
      <alignment vertical="center"/>
    </xf>
    <xf numFmtId="38" fontId="3" fillId="0" borderId="7" xfId="2" applyFont="1" applyFill="1" applyBorder="1" applyProtection="1"/>
    <xf numFmtId="177" fontId="3" fillId="0" borderId="10" xfId="1" applyNumberFormat="1" applyFont="1" applyFill="1" applyBorder="1" applyProtection="1">
      <alignment vertical="center"/>
    </xf>
    <xf numFmtId="0" fontId="3" fillId="0" borderId="7" xfId="1" applyNumberFormat="1" applyFont="1" applyFill="1" applyBorder="1" applyProtection="1">
      <alignment vertical="center"/>
    </xf>
    <xf numFmtId="0" fontId="3" fillId="0" borderId="7" xfId="2" applyNumberFormat="1" applyFont="1" applyFill="1" applyBorder="1" applyAlignment="1" applyProtection="1">
      <alignment vertical="center"/>
    </xf>
    <xf numFmtId="0" fontId="3" fillId="0" borderId="10" xfId="2" applyNumberFormat="1" applyFont="1" applyFill="1" applyBorder="1" applyAlignment="1" applyProtection="1">
      <alignment vertical="center"/>
    </xf>
    <xf numFmtId="38" fontId="3" fillId="0" borderId="10" xfId="2" applyFont="1" applyFill="1" applyBorder="1" applyProtection="1"/>
    <xf numFmtId="0" fontId="3" fillId="0" borderId="9" xfId="1" applyFont="1" applyFill="1" applyBorder="1" applyAlignment="1" applyProtection="1">
      <alignment horizontal="left"/>
    </xf>
    <xf numFmtId="0" fontId="3" fillId="0" borderId="15" xfId="1" applyFont="1" applyFill="1" applyBorder="1" applyProtection="1">
      <alignment vertical="center"/>
    </xf>
    <xf numFmtId="177" fontId="3" fillId="0" borderId="9" xfId="1" applyNumberFormat="1" applyFont="1" applyFill="1" applyBorder="1" applyProtection="1">
      <alignment vertical="center"/>
    </xf>
    <xf numFmtId="177" fontId="3" fillId="0" borderId="11" xfId="1" applyNumberFormat="1" applyFont="1" applyFill="1" applyBorder="1" applyProtection="1">
      <alignment vertical="center"/>
    </xf>
    <xf numFmtId="0" fontId="3" fillId="0" borderId="9" xfId="1" applyFont="1" applyFill="1" applyBorder="1" applyAlignment="1" applyProtection="1">
      <alignment horizontal="center"/>
    </xf>
    <xf numFmtId="177" fontId="3" fillId="0" borderId="9" xfId="1" applyNumberFormat="1" applyFont="1" applyFill="1" applyBorder="1" applyAlignment="1" applyProtection="1">
      <alignment horizontal="center"/>
    </xf>
    <xf numFmtId="177" fontId="3" fillId="0" borderId="11" xfId="1" applyNumberFormat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left"/>
    </xf>
    <xf numFmtId="1" fontId="3" fillId="0" borderId="5" xfId="1" applyNumberFormat="1" applyFont="1" applyFill="1" applyBorder="1" applyProtection="1">
      <alignment vertical="center"/>
    </xf>
    <xf numFmtId="1" fontId="3" fillId="0" borderId="14" xfId="1" applyNumberFormat="1" applyFont="1" applyFill="1" applyBorder="1" applyProtection="1">
      <alignment vertical="center"/>
    </xf>
    <xf numFmtId="0" fontId="2" fillId="0" borderId="0" xfId="1" applyFill="1">
      <alignment vertical="center"/>
    </xf>
    <xf numFmtId="176" fontId="2" fillId="0" borderId="0" xfId="2" applyNumberFormat="1" applyFont="1" applyFill="1"/>
    <xf numFmtId="0" fontId="2" fillId="0" borderId="0" xfId="3"/>
    <xf numFmtId="0" fontId="2" fillId="0" borderId="0" xfId="1" applyFill="1" applyBorder="1">
      <alignment vertical="center"/>
    </xf>
    <xf numFmtId="0" fontId="3" fillId="0" borderId="16" xfId="1" applyFont="1" applyFill="1" applyBorder="1" applyProtection="1">
      <alignment vertical="center"/>
    </xf>
    <xf numFmtId="0" fontId="3" fillId="0" borderId="11" xfId="2" applyNumberFormat="1" applyFont="1" applyFill="1" applyBorder="1" applyAlignment="1" applyProtection="1">
      <alignment vertical="center"/>
    </xf>
    <xf numFmtId="176" fontId="2" fillId="0" borderId="0" xfId="2" applyNumberFormat="1" applyFill="1"/>
    <xf numFmtId="0" fontId="0" fillId="0" borderId="0" xfId="4" applyFont="1" applyBorder="1" applyAlignment="1" applyProtection="1">
      <alignment horizontal="left"/>
    </xf>
    <xf numFmtId="0" fontId="0" fillId="0" borderId="0" xfId="4" applyFont="1" applyBorder="1" applyAlignment="1" applyProtection="1">
      <alignment horizontal="center"/>
    </xf>
    <xf numFmtId="0" fontId="2" fillId="0" borderId="0" xfId="3" applyFont="1"/>
    <xf numFmtId="0" fontId="0" fillId="0" borderId="0" xfId="4" applyFont="1" applyBorder="1" applyProtection="1"/>
    <xf numFmtId="0" fontId="0" fillId="0" borderId="0" xfId="4" applyFont="1"/>
    <xf numFmtId="0" fontId="2" fillId="0" borderId="0" xfId="3" applyFont="1" applyAlignment="1">
      <alignment horizontal="center"/>
    </xf>
    <xf numFmtId="0" fontId="0" fillId="0" borderId="0" xfId="4" applyFont="1" applyAlignment="1" applyProtection="1">
      <alignment horizontal="left"/>
    </xf>
    <xf numFmtId="0" fontId="0" fillId="0" borderId="5" xfId="4" applyFont="1" applyBorder="1" applyAlignment="1" applyProtection="1">
      <alignment horizontal="left"/>
    </xf>
    <xf numFmtId="0" fontId="0" fillId="0" borderId="17" xfId="4" applyFont="1" applyBorder="1" applyAlignment="1" applyProtection="1">
      <alignment horizontal="left"/>
    </xf>
    <xf numFmtId="0" fontId="7" fillId="0" borderId="0" xfId="3" applyFont="1"/>
    <xf numFmtId="0" fontId="8" fillId="0" borderId="0" xfId="3" applyFont="1"/>
    <xf numFmtId="0" fontId="0" fillId="0" borderId="1" xfId="4" applyFont="1" applyBorder="1" applyAlignment="1" applyProtection="1">
      <alignment horizontal="center"/>
    </xf>
    <xf numFmtId="0" fontId="0" fillId="0" borderId="1" xfId="4" applyFont="1" applyBorder="1" applyAlignment="1" applyProtection="1">
      <alignment horizontal="left"/>
    </xf>
    <xf numFmtId="0" fontId="0" fillId="0" borderId="0" xfId="4" applyFont="1" applyFill="1" applyBorder="1" applyAlignment="1" applyProtection="1">
      <alignment horizontal="left"/>
    </xf>
    <xf numFmtId="0" fontId="2" fillId="0" borderId="0" xfId="3" applyAlignment="1">
      <alignment horizontal="right"/>
    </xf>
    <xf numFmtId="0" fontId="2" fillId="0" borderId="0" xfId="3" applyFont="1" applyAlignment="1">
      <alignment horizontal="right"/>
    </xf>
    <xf numFmtId="0" fontId="2" fillId="0" borderId="0" xfId="3" applyFont="1" applyFill="1" applyBorder="1"/>
    <xf numFmtId="0" fontId="6" fillId="0" borderId="0" xfId="4" applyBorder="1" applyAlignment="1" applyProtection="1">
      <alignment horizontal="left"/>
    </xf>
    <xf numFmtId="0" fontId="6" fillId="0" borderId="0" xfId="4" applyBorder="1" applyProtection="1"/>
    <xf numFmtId="0" fontId="6" fillId="0" borderId="0" xfId="4"/>
    <xf numFmtId="0" fontId="2" fillId="0" borderId="0" xfId="3" applyAlignment="1">
      <alignment horizontal="center"/>
    </xf>
    <xf numFmtId="0" fontId="6" fillId="0" borderId="0" xfId="4" applyAlignment="1" applyProtection="1">
      <alignment horizontal="left"/>
    </xf>
    <xf numFmtId="0" fontId="6" fillId="0" borderId="5" xfId="4" applyBorder="1" applyAlignment="1" applyProtection="1">
      <alignment horizontal="left"/>
    </xf>
    <xf numFmtId="0" fontId="6" fillId="0" borderId="0" xfId="4" applyFont="1"/>
    <xf numFmtId="0" fontId="6" fillId="0" borderId="17" xfId="4" applyBorder="1" applyAlignment="1" applyProtection="1">
      <alignment horizontal="left"/>
    </xf>
    <xf numFmtId="0" fontId="2" fillId="0" borderId="0" xfId="3" applyFill="1"/>
    <xf numFmtId="0" fontId="2" fillId="0" borderId="0" xfId="3" applyFill="1" applyAlignment="1">
      <alignment horizontal="center"/>
    </xf>
    <xf numFmtId="0" fontId="2" fillId="0" borderId="1" xfId="3" applyBorder="1"/>
    <xf numFmtId="0" fontId="2" fillId="0" borderId="1" xfId="3" applyBorder="1" applyAlignment="1">
      <alignment horizontal="center"/>
    </xf>
    <xf numFmtId="0" fontId="6" fillId="0" borderId="1" xfId="4" applyBorder="1" applyAlignment="1" applyProtection="1">
      <alignment horizontal="center"/>
    </xf>
    <xf numFmtId="0" fontId="6" fillId="0" borderId="1" xfId="4" applyBorder="1" applyAlignment="1" applyProtection="1">
      <alignment horizontal="left"/>
    </xf>
    <xf numFmtId="0" fontId="5" fillId="0" borderId="0" xfId="3" applyFont="1" applyAlignment="1"/>
    <xf numFmtId="0" fontId="5" fillId="0" borderId="0" xfId="3" applyFont="1" applyAlignment="1">
      <alignment horizontal="left"/>
    </xf>
    <xf numFmtId="0" fontId="5" fillId="0" borderId="1" xfId="3" applyFont="1" applyBorder="1" applyAlignment="1"/>
    <xf numFmtId="0" fontId="2" fillId="0" borderId="1" xfId="3" applyBorder="1" applyAlignment="1">
      <alignment horizontal="right"/>
    </xf>
    <xf numFmtId="0" fontId="2" fillId="0" borderId="0" xfId="3" applyAlignment="1"/>
    <xf numFmtId="0" fontId="5" fillId="0" borderId="0" xfId="3" applyFont="1" applyAlignment="1">
      <alignment horizontal="right"/>
    </xf>
    <xf numFmtId="0" fontId="5" fillId="0" borderId="0" xfId="3" applyFont="1"/>
    <xf numFmtId="3" fontId="5" fillId="0" borderId="0" xfId="3" applyNumberFormat="1" applyFont="1" applyAlignment="1"/>
    <xf numFmtId="0" fontId="2" fillId="0" borderId="18" xfId="3" applyBorder="1"/>
    <xf numFmtId="0" fontId="9" fillId="0" borderId="0" xfId="3" applyFont="1" applyAlignment="1">
      <alignment horizontal="left"/>
    </xf>
    <xf numFmtId="0" fontId="5" fillId="0" borderId="1" xfId="3" applyFont="1" applyBorder="1" applyAlignment="1">
      <alignment horizontal="left"/>
    </xf>
    <xf numFmtId="0" fontId="2" fillId="0" borderId="0" xfId="3" applyFill="1" applyBorder="1"/>
    <xf numFmtId="0" fontId="0" fillId="0" borderId="0" xfId="5" applyFont="1" applyAlignment="1" applyProtection="1">
      <alignment horizontal="left"/>
    </xf>
    <xf numFmtId="0" fontId="0" fillId="0" borderId="0" xfId="5" applyFont="1"/>
    <xf numFmtId="0" fontId="0" fillId="0" borderId="1" xfId="5" applyFont="1" applyBorder="1" applyAlignment="1" applyProtection="1">
      <alignment horizontal="left"/>
    </xf>
    <xf numFmtId="0" fontId="0" fillId="0" borderId="1" xfId="5" applyFont="1" applyBorder="1" applyProtection="1"/>
    <xf numFmtId="3" fontId="0" fillId="0" borderId="1" xfId="5" applyNumberFormat="1" applyFont="1" applyBorder="1" applyProtection="1"/>
    <xf numFmtId="0" fontId="0" fillId="0" borderId="5" xfId="5" applyFont="1" applyBorder="1" applyAlignment="1" applyProtection="1">
      <alignment horizontal="left"/>
    </xf>
    <xf numFmtId="0" fontId="0" fillId="0" borderId="5" xfId="5" applyFont="1" applyFill="1" applyBorder="1" applyAlignment="1" applyProtection="1">
      <alignment horizontal="center" shrinkToFit="1"/>
    </xf>
    <xf numFmtId="0" fontId="0" fillId="0" borderId="5" xfId="5" applyFont="1" applyFill="1" applyBorder="1" applyProtection="1"/>
    <xf numFmtId="0" fontId="0" fillId="0" borderId="5" xfId="5" applyFont="1" applyFill="1" applyBorder="1" applyAlignment="1" applyProtection="1">
      <alignment horizontal="center"/>
    </xf>
    <xf numFmtId="0" fontId="0" fillId="0" borderId="6" xfId="5" applyFont="1" applyFill="1" applyBorder="1" applyAlignment="1" applyProtection="1">
      <alignment horizontal="center"/>
    </xf>
    <xf numFmtId="0" fontId="0" fillId="3" borderId="5" xfId="5" applyFont="1" applyFill="1" applyBorder="1" applyProtection="1"/>
    <xf numFmtId="0" fontId="0" fillId="3" borderId="6" xfId="5" applyFont="1" applyFill="1" applyBorder="1" applyProtection="1"/>
    <xf numFmtId="177" fontId="0" fillId="0" borderId="7" xfId="5" applyNumberFormat="1" applyFont="1" applyBorder="1" applyProtection="1"/>
    <xf numFmtId="0" fontId="0" fillId="0" borderId="8" xfId="5" applyFont="1" applyBorder="1" applyAlignment="1" applyProtection="1">
      <alignment horizontal="left"/>
    </xf>
    <xf numFmtId="177" fontId="0" fillId="0" borderId="8" xfId="5" applyNumberFormat="1" applyFont="1" applyBorder="1" applyProtection="1"/>
    <xf numFmtId="0" fontId="0" fillId="0" borderId="7" xfId="5" applyFont="1" applyBorder="1" applyProtection="1"/>
    <xf numFmtId="0" fontId="0" fillId="0" borderId="10" xfId="5" applyFont="1" applyBorder="1" applyProtection="1"/>
    <xf numFmtId="177" fontId="0" fillId="0" borderId="5" xfId="5" applyNumberFormat="1" applyFont="1" applyBorder="1" applyProtection="1"/>
    <xf numFmtId="177" fontId="0" fillId="0" borderId="1" xfId="5" applyNumberFormat="1" applyFont="1" applyBorder="1" applyProtection="1"/>
    <xf numFmtId="0" fontId="0" fillId="0" borderId="5" xfId="5" applyFont="1" applyBorder="1" applyProtection="1"/>
    <xf numFmtId="0" fontId="0" fillId="0" borderId="14" xfId="5" applyFont="1" applyBorder="1" applyProtection="1"/>
    <xf numFmtId="0" fontId="0" fillId="0" borderId="7" xfId="5" applyFont="1" applyBorder="1" applyAlignment="1" applyProtection="1">
      <alignment horizontal="left"/>
    </xf>
    <xf numFmtId="0" fontId="0" fillId="0" borderId="8" xfId="5" applyFont="1" applyBorder="1" applyProtection="1"/>
    <xf numFmtId="177" fontId="0" fillId="0" borderId="10" xfId="5" applyNumberFormat="1" applyFont="1" applyBorder="1" applyProtection="1"/>
    <xf numFmtId="2" fontId="0" fillId="0" borderId="7" xfId="5" applyNumberFormat="1" applyFont="1" applyBorder="1" applyProtection="1"/>
    <xf numFmtId="2" fontId="0" fillId="0" borderId="10" xfId="5" applyNumberFormat="1" applyFont="1" applyBorder="1" applyProtection="1"/>
    <xf numFmtId="1" fontId="0" fillId="0" borderId="7" xfId="5" applyNumberFormat="1" applyFont="1" applyBorder="1" applyProtection="1"/>
    <xf numFmtId="1" fontId="0" fillId="0" borderId="11" xfId="5" applyNumberFormat="1" applyFont="1" applyBorder="1" applyProtection="1"/>
    <xf numFmtId="177" fontId="0" fillId="0" borderId="14" xfId="5" applyNumberFormat="1" applyFont="1" applyBorder="1" applyProtection="1"/>
    <xf numFmtId="0" fontId="0" fillId="0" borderId="5" xfId="5" applyFont="1" applyBorder="1" applyAlignment="1" applyProtection="1">
      <alignment horizontal="center"/>
    </xf>
    <xf numFmtId="177" fontId="0" fillId="0" borderId="5" xfId="5" applyNumberFormat="1" applyFont="1" applyBorder="1" applyAlignment="1" applyProtection="1">
      <alignment horizontal="center"/>
    </xf>
    <xf numFmtId="177" fontId="0" fillId="0" borderId="14" xfId="5" applyNumberFormat="1" applyFont="1" applyBorder="1" applyAlignment="1" applyProtection="1">
      <alignment horizontal="center"/>
    </xf>
    <xf numFmtId="0" fontId="0" fillId="0" borderId="14" xfId="5" applyFont="1" applyBorder="1" applyAlignment="1" applyProtection="1">
      <alignment horizontal="center"/>
    </xf>
    <xf numFmtId="1" fontId="0" fillId="0" borderId="5" xfId="5" applyNumberFormat="1" applyFont="1" applyBorder="1" applyProtection="1"/>
    <xf numFmtId="1" fontId="0" fillId="0" borderId="14" xfId="5" applyNumberFormat="1" applyFont="1" applyBorder="1" applyProtection="1"/>
    <xf numFmtId="176" fontId="0" fillId="0" borderId="0" xfId="2" applyNumberFormat="1" applyFont="1"/>
    <xf numFmtId="0" fontId="0" fillId="0" borderId="1" xfId="4" applyFont="1" applyBorder="1" applyProtection="1"/>
    <xf numFmtId="0" fontId="0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0" fillId="0" borderId="17" xfId="4" applyFont="1" applyBorder="1" applyAlignment="1" applyProtection="1">
      <alignment horizontal="center"/>
    </xf>
    <xf numFmtId="0" fontId="0" fillId="0" borderId="17" xfId="4" applyFont="1" applyBorder="1" applyProtection="1"/>
    <xf numFmtId="0" fontId="2" fillId="0" borderId="3" xfId="3" applyFont="1" applyBorder="1" applyAlignment="1">
      <alignment horizontal="center"/>
    </xf>
    <xf numFmtId="0" fontId="0" fillId="0" borderId="3" xfId="4" applyFont="1" applyBorder="1" applyAlignment="1" applyProtection="1">
      <alignment horizontal="center"/>
    </xf>
    <xf numFmtId="0" fontId="0" fillId="0" borderId="0" xfId="4" applyFont="1" applyFill="1" applyBorder="1" applyProtection="1"/>
    <xf numFmtId="0" fontId="2" fillId="0" borderId="0" xfId="3" applyBorder="1" applyAlignment="1">
      <alignment horizontal="center"/>
    </xf>
    <xf numFmtId="0" fontId="2" fillId="0" borderId="0" xfId="3" applyBorder="1"/>
    <xf numFmtId="0" fontId="0" fillId="0" borderId="0" xfId="4" applyFont="1" applyBorder="1"/>
    <xf numFmtId="0" fontId="0" fillId="0" borderId="0" xfId="4" applyFont="1" applyFill="1" applyBorder="1"/>
    <xf numFmtId="0" fontId="0" fillId="0" borderId="18" xfId="4" applyFont="1" applyBorder="1" applyAlignment="1">
      <alignment horizontal="center"/>
    </xf>
    <xf numFmtId="0" fontId="2" fillId="0" borderId="18" xfId="3" applyFill="1" applyBorder="1"/>
    <xf numFmtId="0" fontId="2" fillId="0" borderId="0" xfId="3" applyFont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0" fillId="0" borderId="0" xfId="4" applyFont="1" applyFill="1" applyBorder="1" applyAlignment="1" applyProtection="1">
      <alignment horizontal="right"/>
    </xf>
    <xf numFmtId="0" fontId="2" fillId="0" borderId="0" xfId="3" applyAlignment="1">
      <alignment horizontal="left" indent="1"/>
    </xf>
    <xf numFmtId="180" fontId="2" fillId="0" borderId="0" xfId="3" applyNumberFormat="1" applyAlignment="1">
      <alignment horizontal="left" indent="1"/>
    </xf>
    <xf numFmtId="0" fontId="2" fillId="0" borderId="18" xfId="3" applyBorder="1" applyAlignment="1">
      <alignment horizontal="center"/>
    </xf>
    <xf numFmtId="0" fontId="0" fillId="0" borderId="0" xfId="4" applyFont="1" applyBorder="1" applyAlignment="1">
      <alignment horizontal="center"/>
    </xf>
    <xf numFmtId="0" fontId="2" fillId="0" borderId="0" xfId="3" applyFont="1" applyBorder="1"/>
    <xf numFmtId="0" fontId="0" fillId="0" borderId="0" xfId="4" applyFont="1" applyAlignment="1">
      <alignment horizontal="right"/>
    </xf>
    <xf numFmtId="0" fontId="12" fillId="0" borderId="0" xfId="3" applyFont="1"/>
    <xf numFmtId="0" fontId="13" fillId="0" borderId="0" xfId="3" applyFont="1"/>
    <xf numFmtId="0" fontId="2" fillId="0" borderId="0" xfId="3" applyFont="1" applyFill="1"/>
    <xf numFmtId="0" fontId="2" fillId="0" borderId="18" xfId="3" applyFont="1" applyBorder="1" applyAlignment="1">
      <alignment horizontal="center"/>
    </xf>
    <xf numFmtId="0" fontId="10" fillId="0" borderId="0" xfId="6" applyFont="1" applyAlignment="1" applyProtection="1">
      <alignment horizontal="left"/>
    </xf>
    <xf numFmtId="0" fontId="10" fillId="0" borderId="0" xfId="6"/>
    <xf numFmtId="0" fontId="10" fillId="0" borderId="0" xfId="6" applyFont="1"/>
    <xf numFmtId="0" fontId="2" fillId="0" borderId="0" xfId="7"/>
    <xf numFmtId="0" fontId="10" fillId="0" borderId="1" xfId="6" applyFont="1" applyBorder="1" applyAlignment="1" applyProtection="1">
      <alignment horizontal="left"/>
    </xf>
    <xf numFmtId="0" fontId="10" fillId="0" borderId="1" xfId="6" applyBorder="1" applyProtection="1"/>
    <xf numFmtId="0" fontId="10" fillId="0" borderId="1" xfId="6" applyFont="1" applyBorder="1" applyProtection="1"/>
    <xf numFmtId="0" fontId="10" fillId="0" borderId="5" xfId="6" applyFont="1" applyBorder="1" applyAlignment="1" applyProtection="1">
      <alignment horizontal="left" shrinkToFit="1"/>
    </xf>
    <xf numFmtId="0" fontId="10" fillId="0" borderId="1" xfId="6" applyBorder="1" applyAlignment="1" applyProtection="1">
      <alignment shrinkToFit="1"/>
    </xf>
    <xf numFmtId="0" fontId="10" fillId="0" borderId="5" xfId="6" applyFont="1" applyBorder="1" applyAlignment="1" applyProtection="1">
      <alignment horizontal="center" shrinkToFit="1"/>
    </xf>
    <xf numFmtId="0" fontId="10" fillId="0" borderId="5" xfId="6" applyBorder="1" applyAlignment="1" applyProtection="1">
      <alignment shrinkToFit="1"/>
    </xf>
    <xf numFmtId="0" fontId="10" fillId="0" borderId="6" xfId="6" applyFont="1" applyBorder="1" applyAlignment="1" applyProtection="1">
      <alignment horizontal="center" shrinkToFit="1"/>
    </xf>
    <xf numFmtId="0" fontId="2" fillId="0" borderId="0" xfId="7" applyAlignment="1">
      <alignment shrinkToFit="1"/>
    </xf>
    <xf numFmtId="177" fontId="10" fillId="0" borderId="7" xfId="6" applyNumberFormat="1" applyBorder="1" applyProtection="1"/>
    <xf numFmtId="0" fontId="10" fillId="0" borderId="8" xfId="6" applyBorder="1" applyAlignment="1" applyProtection="1">
      <alignment horizontal="left"/>
    </xf>
    <xf numFmtId="177" fontId="10" fillId="0" borderId="8" xfId="6" applyNumberFormat="1" applyBorder="1" applyProtection="1"/>
    <xf numFmtId="0" fontId="10" fillId="0" borderId="17" xfId="6" applyFont="1" applyBorder="1" applyAlignment="1" applyProtection="1">
      <alignment horizontal="center"/>
    </xf>
    <xf numFmtId="0" fontId="10" fillId="0" borderId="17" xfId="6" applyBorder="1" applyProtection="1"/>
    <xf numFmtId="0" fontId="10" fillId="0" borderId="17" xfId="6" applyBorder="1" applyAlignment="1" applyProtection="1">
      <alignment horizontal="center"/>
    </xf>
    <xf numFmtId="0" fontId="10" fillId="0" borderId="19" xfId="6" applyFont="1" applyBorder="1" applyAlignment="1" applyProtection="1">
      <alignment horizontal="center"/>
    </xf>
    <xf numFmtId="0" fontId="10" fillId="0" borderId="19" xfId="6" applyFont="1" applyBorder="1" applyAlignment="1" applyProtection="1">
      <alignment horizontal="right"/>
    </xf>
    <xf numFmtId="0" fontId="10" fillId="0" borderId="7" xfId="6" applyBorder="1" applyProtection="1"/>
    <xf numFmtId="0" fontId="10" fillId="0" borderId="10" xfId="6" applyBorder="1" applyProtection="1"/>
    <xf numFmtId="177" fontId="10" fillId="0" borderId="5" xfId="6" applyNumberFormat="1" applyBorder="1" applyProtection="1"/>
    <xf numFmtId="0" fontId="10" fillId="0" borderId="1" xfId="6" applyBorder="1" applyAlignment="1" applyProtection="1">
      <alignment horizontal="left"/>
    </xf>
    <xf numFmtId="177" fontId="10" fillId="0" borderId="1" xfId="6" applyNumberFormat="1" applyBorder="1" applyProtection="1"/>
    <xf numFmtId="0" fontId="10" fillId="0" borderId="5" xfId="6" applyBorder="1" applyProtection="1"/>
    <xf numFmtId="0" fontId="10" fillId="0" borderId="14" xfId="6" applyBorder="1" applyProtection="1"/>
    <xf numFmtId="0" fontId="10" fillId="0" borderId="7" xfId="6" applyBorder="1" applyAlignment="1" applyProtection="1">
      <alignment horizontal="left"/>
    </xf>
    <xf numFmtId="0" fontId="10" fillId="0" borderId="8" xfId="6" applyBorder="1" applyProtection="1"/>
    <xf numFmtId="0" fontId="10" fillId="0" borderId="7" xfId="6" applyFont="1" applyBorder="1" applyAlignment="1" applyProtection="1">
      <alignment horizontal="left"/>
    </xf>
    <xf numFmtId="177" fontId="10" fillId="0" borderId="10" xfId="6" applyNumberFormat="1" applyBorder="1" applyProtection="1"/>
    <xf numFmtId="2" fontId="10" fillId="0" borderId="7" xfId="6" applyNumberFormat="1" applyBorder="1" applyProtection="1"/>
    <xf numFmtId="2" fontId="10" fillId="0" borderId="10" xfId="6" applyNumberFormat="1" applyBorder="1" applyProtection="1"/>
    <xf numFmtId="0" fontId="10" fillId="0" borderId="7" xfId="6" applyFont="1" applyFill="1" applyBorder="1" applyProtection="1"/>
    <xf numFmtId="0" fontId="10" fillId="0" borderId="7" xfId="6" applyFill="1" applyBorder="1" applyProtection="1"/>
    <xf numFmtId="0" fontId="10" fillId="0" borderId="10" xfId="6" applyFill="1" applyBorder="1" applyProtection="1"/>
    <xf numFmtId="1" fontId="10" fillId="0" borderId="7" xfId="6" applyNumberFormat="1" applyBorder="1" applyProtection="1"/>
    <xf numFmtId="1" fontId="10" fillId="0" borderId="7" xfId="6" applyNumberFormat="1" applyFill="1" applyBorder="1" applyProtection="1"/>
    <xf numFmtId="1" fontId="10" fillId="0" borderId="10" xfId="6" applyNumberFormat="1" applyFill="1" applyBorder="1" applyProtection="1"/>
    <xf numFmtId="1" fontId="10" fillId="0" borderId="10" xfId="6" applyNumberFormat="1" applyBorder="1" applyProtection="1"/>
    <xf numFmtId="38" fontId="10" fillId="0" borderId="7" xfId="2" applyFont="1" applyBorder="1" applyAlignment="1" applyProtection="1">
      <alignment horizontal="left"/>
    </xf>
    <xf numFmtId="38" fontId="10" fillId="0" borderId="8" xfId="2" applyFont="1" applyBorder="1" applyProtection="1"/>
    <xf numFmtId="38" fontId="10" fillId="0" borderId="7" xfId="2" applyFont="1" applyBorder="1" applyProtection="1"/>
    <xf numFmtId="176" fontId="10" fillId="0" borderId="7" xfId="2" applyNumberFormat="1" applyFont="1" applyBorder="1" applyProtection="1"/>
    <xf numFmtId="176" fontId="10" fillId="0" borderId="10" xfId="2" applyNumberFormat="1" applyFont="1" applyBorder="1" applyProtection="1"/>
    <xf numFmtId="38" fontId="10" fillId="0" borderId="10" xfId="2" applyFont="1" applyBorder="1" applyProtection="1"/>
    <xf numFmtId="38" fontId="2" fillId="0" borderId="0" xfId="2" applyFont="1"/>
    <xf numFmtId="38" fontId="10" fillId="0" borderId="11" xfId="2" applyFont="1" applyFill="1" applyBorder="1" applyProtection="1"/>
    <xf numFmtId="38" fontId="10" fillId="0" borderId="7" xfId="2" applyFont="1" applyFill="1" applyBorder="1" applyProtection="1"/>
    <xf numFmtId="176" fontId="10" fillId="0" borderId="7" xfId="2" applyNumberFormat="1" applyFont="1" applyFill="1" applyBorder="1" applyProtection="1"/>
    <xf numFmtId="176" fontId="10" fillId="0" borderId="10" xfId="2" applyNumberFormat="1" applyFont="1" applyFill="1" applyBorder="1" applyProtection="1"/>
    <xf numFmtId="0" fontId="10" fillId="0" borderId="5" xfId="6" applyBorder="1" applyAlignment="1" applyProtection="1">
      <alignment horizontal="center"/>
    </xf>
    <xf numFmtId="176" fontId="10" fillId="0" borderId="5" xfId="6" applyNumberFormat="1" applyBorder="1" applyProtection="1"/>
    <xf numFmtId="0" fontId="10" fillId="0" borderId="14" xfId="6" applyFont="1" applyFill="1" applyBorder="1" applyProtection="1"/>
    <xf numFmtId="0" fontId="10" fillId="0" borderId="5" xfId="6" applyFill="1" applyBorder="1" applyProtection="1"/>
    <xf numFmtId="177" fontId="10" fillId="0" borderId="5" xfId="6" applyNumberFormat="1" applyFill="1" applyBorder="1" applyProtection="1"/>
    <xf numFmtId="177" fontId="10" fillId="0" borderId="14" xfId="6" applyNumberFormat="1" applyFill="1" applyBorder="1" applyProtection="1"/>
    <xf numFmtId="177" fontId="10" fillId="0" borderId="14" xfId="6" applyNumberFormat="1" applyBorder="1" applyProtection="1"/>
    <xf numFmtId="177" fontId="10" fillId="0" borderId="5" xfId="6" applyNumberFormat="1" applyFont="1" applyBorder="1" applyAlignment="1" applyProtection="1">
      <alignment horizontal="center"/>
    </xf>
    <xf numFmtId="177" fontId="10" fillId="0" borderId="5" xfId="6" applyNumberFormat="1" applyBorder="1" applyAlignment="1" applyProtection="1">
      <alignment horizontal="center"/>
    </xf>
    <xf numFmtId="177" fontId="10" fillId="0" borderId="5" xfId="6" applyNumberFormat="1" applyFont="1" applyBorder="1" applyAlignment="1" applyProtection="1">
      <alignment horizontal="center" shrinkToFit="1"/>
    </xf>
    <xf numFmtId="177" fontId="10" fillId="0" borderId="14" xfId="6" applyNumberFormat="1" applyFont="1" applyBorder="1" applyAlignment="1" applyProtection="1">
      <alignment horizontal="center"/>
    </xf>
    <xf numFmtId="0" fontId="10" fillId="0" borderId="5" xfId="6" applyBorder="1" applyAlignment="1" applyProtection="1">
      <alignment horizontal="left"/>
    </xf>
    <xf numFmtId="1" fontId="10" fillId="0" borderId="5" xfId="6" applyNumberFormat="1" applyBorder="1" applyProtection="1"/>
    <xf numFmtId="38" fontId="10" fillId="0" borderId="5" xfId="2" applyFont="1" applyBorder="1" applyProtection="1"/>
    <xf numFmtId="1" fontId="10" fillId="0" borderId="14" xfId="6" applyNumberFormat="1" applyBorder="1" applyProtection="1"/>
    <xf numFmtId="38" fontId="10" fillId="0" borderId="0" xfId="2" applyFont="1" applyBorder="1" applyAlignment="1" applyProtection="1">
      <alignment horizontal="left"/>
    </xf>
    <xf numFmtId="38" fontId="10" fillId="0" borderId="0" xfId="2" applyFont="1" applyBorder="1" applyProtection="1"/>
    <xf numFmtId="0" fontId="2" fillId="0" borderId="0" xfId="3" applyFont="1" applyFill="1" applyAlignment="1">
      <alignment horizontal="center"/>
    </xf>
    <xf numFmtId="0" fontId="2" fillId="0" borderId="1" xfId="3" applyFont="1" applyFill="1" applyBorder="1"/>
    <xf numFmtId="0" fontId="0" fillId="0" borderId="1" xfId="4" applyFont="1" applyFill="1" applyBorder="1" applyAlignment="1" applyProtection="1">
      <alignment horizontal="center"/>
    </xf>
    <xf numFmtId="49" fontId="2" fillId="0" borderId="0" xfId="3" applyNumberFormat="1" applyFont="1" applyFill="1" applyAlignment="1">
      <alignment horizontal="center"/>
    </xf>
    <xf numFmtId="49" fontId="3" fillId="0" borderId="1" xfId="1" applyNumberFormat="1" applyFont="1" applyFill="1" applyBorder="1" applyProtection="1">
      <alignment vertical="center"/>
    </xf>
    <xf numFmtId="49" fontId="2" fillId="0" borderId="0" xfId="3" applyNumberFormat="1"/>
    <xf numFmtId="0" fontId="2" fillId="0" borderId="1" xfId="3" applyFont="1" applyBorder="1" applyAlignment="1">
      <alignment horizontal="center"/>
    </xf>
    <xf numFmtId="0" fontId="12" fillId="0" borderId="1" xfId="3" applyFont="1" applyBorder="1"/>
    <xf numFmtId="0" fontId="2" fillId="0" borderId="1" xfId="3" applyFill="1" applyBorder="1"/>
    <xf numFmtId="0" fontId="2" fillId="0" borderId="1" xfId="3" applyBorder="1" applyAlignment="1">
      <alignment horizontal="left" indent="1"/>
    </xf>
    <xf numFmtId="179" fontId="2" fillId="0" borderId="1" xfId="3" applyNumberFormat="1" applyBorder="1" applyAlignment="1">
      <alignment horizontal="left" indent="1"/>
    </xf>
    <xf numFmtId="0" fontId="2" fillId="0" borderId="1" xfId="3" applyFont="1" applyFill="1" applyBorder="1" applyAlignment="1">
      <alignment horizontal="center"/>
    </xf>
    <xf numFmtId="0" fontId="0" fillId="0" borderId="1" xfId="4" applyFont="1" applyBorder="1"/>
    <xf numFmtId="31" fontId="2" fillId="0" borderId="0" xfId="3" applyNumberFormat="1" applyAlignment="1">
      <alignment horizontal="center"/>
    </xf>
    <xf numFmtId="49" fontId="2" fillId="0" borderId="0" xfId="3" applyNumberFormat="1" applyAlignment="1">
      <alignment horizontal="center"/>
    </xf>
    <xf numFmtId="0" fontId="0" fillId="0" borderId="1" xfId="4" applyFont="1" applyBorder="1" applyAlignment="1">
      <alignment horizontal="center"/>
    </xf>
    <xf numFmtId="0" fontId="0" fillId="0" borderId="1" xfId="4" applyFont="1" applyFill="1" applyBorder="1"/>
    <xf numFmtId="0" fontId="0" fillId="0" borderId="1" xfId="4" applyFont="1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</cellXfs>
  <cellStyles count="8">
    <cellStyle name="桁区切り 2" xfId="2"/>
    <cellStyle name="標準" xfId="0" builtinId="0"/>
    <cellStyle name="標準 2" xfId="3"/>
    <cellStyle name="標準_10漁期" xfId="1"/>
    <cellStyle name="標準_98年漁期２" xfId="5"/>
    <cellStyle name="標準_原紙" xfId="7"/>
    <cellStyle name="標準_原紙 " xfId="4"/>
    <cellStyle name="標準_市場測定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2"/>
  <sheetViews>
    <sheetView tabSelected="1" zoomScale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" sqref="G2"/>
    </sheetView>
  </sheetViews>
  <sheetFormatPr defaultRowHeight="13.5"/>
  <cols>
    <col min="1" max="1" width="6.75" style="52" customWidth="1"/>
    <col min="2" max="2" width="3.25" style="52" customWidth="1"/>
    <col min="3" max="3" width="6.75" style="52" customWidth="1"/>
    <col min="4" max="4" width="11.875" style="52" customWidth="1"/>
    <col min="5" max="6" width="11.875" style="52" hidden="1" customWidth="1"/>
    <col min="7" max="7" width="11.875" style="52" customWidth="1"/>
    <col min="8" max="9" width="11.875" style="52" hidden="1" customWidth="1"/>
    <col min="10" max="10" width="11.875" style="52" customWidth="1"/>
    <col min="11" max="12" width="11.875" style="52" hidden="1" customWidth="1"/>
    <col min="13" max="13" width="11.875" style="52" customWidth="1"/>
    <col min="14" max="15" width="11.875" style="52" hidden="1" customWidth="1"/>
    <col min="16" max="16" width="11.875" style="52" customWidth="1"/>
    <col min="17" max="18" width="11.875" style="53" hidden="1" customWidth="1"/>
    <col min="19" max="19" width="11.875" style="52" customWidth="1"/>
    <col min="20" max="21" width="11.875" style="52" hidden="1" customWidth="1"/>
    <col min="22" max="22" width="11" style="52" customWidth="1"/>
    <col min="23" max="24" width="11" style="52" hidden="1" customWidth="1"/>
    <col min="25" max="25" width="11" style="52" customWidth="1"/>
    <col min="26" max="27" width="11" style="52" hidden="1" customWidth="1"/>
    <col min="28" max="28" width="11" style="52" customWidth="1"/>
    <col min="29" max="30" width="11" style="52" hidden="1" customWidth="1"/>
    <col min="31" max="31" width="11" style="52" customWidth="1"/>
    <col min="32" max="33" width="11" style="52" hidden="1" customWidth="1"/>
    <col min="34" max="34" width="11" style="52" customWidth="1"/>
    <col min="35" max="36" width="11" style="52" hidden="1" customWidth="1"/>
    <col min="37" max="37" width="11" style="52" customWidth="1"/>
    <col min="38" max="39" width="11" style="52" hidden="1" customWidth="1"/>
    <col min="40" max="40" width="11" style="52" customWidth="1"/>
    <col min="41" max="42" width="11" style="52" hidden="1" customWidth="1"/>
    <col min="43" max="43" width="11" style="52" customWidth="1"/>
    <col min="44" max="45" width="11" style="52" hidden="1" customWidth="1"/>
    <col min="46" max="46" width="11" style="52" customWidth="1"/>
    <col min="47" max="48" width="11" style="52" hidden="1" customWidth="1"/>
    <col min="49" max="49" width="11" style="52" customWidth="1"/>
    <col min="50" max="51" width="11" style="52" hidden="1" customWidth="1"/>
    <col min="52" max="52" width="11" style="52" customWidth="1"/>
    <col min="53" max="54" width="11" style="52" hidden="1" customWidth="1"/>
    <col min="55" max="55" width="9" style="55"/>
    <col min="56" max="237" width="9" style="52"/>
    <col min="238" max="238" width="6.75" style="52" customWidth="1"/>
    <col min="239" max="239" width="3.25" style="52" customWidth="1"/>
    <col min="240" max="240" width="6.75" style="52" customWidth="1"/>
    <col min="241" max="241" width="11.875" style="52" customWidth="1"/>
    <col min="242" max="243" width="0" style="52" hidden="1" customWidth="1"/>
    <col min="244" max="244" width="11.875" style="52" customWidth="1"/>
    <col min="245" max="246" width="0" style="52" hidden="1" customWidth="1"/>
    <col min="247" max="247" width="11.875" style="52" customWidth="1"/>
    <col min="248" max="249" width="0" style="52" hidden="1" customWidth="1"/>
    <col min="250" max="250" width="11.875" style="52" customWidth="1"/>
    <col min="251" max="252" width="0" style="52" hidden="1" customWidth="1"/>
    <col min="253" max="253" width="11.875" style="52" customWidth="1"/>
    <col min="254" max="255" width="0" style="52" hidden="1" customWidth="1"/>
    <col min="256" max="256" width="11.875" style="52" customWidth="1"/>
    <col min="257" max="258" width="0" style="52" hidden="1" customWidth="1"/>
    <col min="259" max="259" width="11" style="52" customWidth="1"/>
    <col min="260" max="261" width="0" style="52" hidden="1" customWidth="1"/>
    <col min="262" max="262" width="11" style="52" customWidth="1"/>
    <col min="263" max="264" width="0" style="52" hidden="1" customWidth="1"/>
    <col min="265" max="265" width="11" style="52" customWidth="1"/>
    <col min="266" max="267" width="0" style="52" hidden="1" customWidth="1"/>
    <col min="268" max="268" width="11" style="52" customWidth="1"/>
    <col min="269" max="270" width="0" style="52" hidden="1" customWidth="1"/>
    <col min="271" max="271" width="11" style="52" customWidth="1"/>
    <col min="272" max="273" width="0" style="52" hidden="1" customWidth="1"/>
    <col min="274" max="274" width="11" style="52" customWidth="1"/>
    <col min="275" max="276" width="0" style="52" hidden="1" customWidth="1"/>
    <col min="277" max="277" width="11" style="52" customWidth="1"/>
    <col min="278" max="279" width="0" style="52" hidden="1" customWidth="1"/>
    <col min="280" max="280" width="11" style="52" customWidth="1"/>
    <col min="281" max="282" width="0" style="52" hidden="1" customWidth="1"/>
    <col min="283" max="283" width="11" style="52" customWidth="1"/>
    <col min="284" max="285" width="0" style="52" hidden="1" customWidth="1"/>
    <col min="286" max="286" width="11" style="52" customWidth="1"/>
    <col min="287" max="288" width="0" style="52" hidden="1" customWidth="1"/>
    <col min="289" max="289" width="11" style="52" customWidth="1"/>
    <col min="290" max="291" width="0" style="52" hidden="1" customWidth="1"/>
    <col min="292" max="292" width="9" style="52"/>
    <col min="293" max="308" width="6.75" style="52" customWidth="1"/>
    <col min="309" max="493" width="9" style="52"/>
    <col min="494" max="494" width="6.75" style="52" customWidth="1"/>
    <col min="495" max="495" width="3.25" style="52" customWidth="1"/>
    <col min="496" max="496" width="6.75" style="52" customWidth="1"/>
    <col min="497" max="497" width="11.875" style="52" customWidth="1"/>
    <col min="498" max="499" width="0" style="52" hidden="1" customWidth="1"/>
    <col min="500" max="500" width="11.875" style="52" customWidth="1"/>
    <col min="501" max="502" width="0" style="52" hidden="1" customWidth="1"/>
    <col min="503" max="503" width="11.875" style="52" customWidth="1"/>
    <col min="504" max="505" width="0" style="52" hidden="1" customWidth="1"/>
    <col min="506" max="506" width="11.875" style="52" customWidth="1"/>
    <col min="507" max="508" width="0" style="52" hidden="1" customWidth="1"/>
    <col min="509" max="509" width="11.875" style="52" customWidth="1"/>
    <col min="510" max="511" width="0" style="52" hidden="1" customWidth="1"/>
    <col min="512" max="512" width="11.875" style="52" customWidth="1"/>
    <col min="513" max="514" width="0" style="52" hidden="1" customWidth="1"/>
    <col min="515" max="515" width="11" style="52" customWidth="1"/>
    <col min="516" max="517" width="0" style="52" hidden="1" customWidth="1"/>
    <col min="518" max="518" width="11" style="52" customWidth="1"/>
    <col min="519" max="520" width="0" style="52" hidden="1" customWidth="1"/>
    <col min="521" max="521" width="11" style="52" customWidth="1"/>
    <col min="522" max="523" width="0" style="52" hidden="1" customWidth="1"/>
    <col min="524" max="524" width="11" style="52" customWidth="1"/>
    <col min="525" max="526" width="0" style="52" hidden="1" customWidth="1"/>
    <col min="527" max="527" width="11" style="52" customWidth="1"/>
    <col min="528" max="529" width="0" style="52" hidden="1" customWidth="1"/>
    <col min="530" max="530" width="11" style="52" customWidth="1"/>
    <col min="531" max="532" width="0" style="52" hidden="1" customWidth="1"/>
    <col min="533" max="533" width="11" style="52" customWidth="1"/>
    <col min="534" max="535" width="0" style="52" hidden="1" customWidth="1"/>
    <col min="536" max="536" width="11" style="52" customWidth="1"/>
    <col min="537" max="538" width="0" style="52" hidden="1" customWidth="1"/>
    <col min="539" max="539" width="11" style="52" customWidth="1"/>
    <col min="540" max="541" width="0" style="52" hidden="1" customWidth="1"/>
    <col min="542" max="542" width="11" style="52" customWidth="1"/>
    <col min="543" max="544" width="0" style="52" hidden="1" customWidth="1"/>
    <col min="545" max="545" width="11" style="52" customWidth="1"/>
    <col min="546" max="547" width="0" style="52" hidden="1" customWidth="1"/>
    <col min="548" max="548" width="9" style="52"/>
    <col min="549" max="564" width="6.75" style="52" customWidth="1"/>
    <col min="565" max="749" width="9" style="52"/>
    <col min="750" max="750" width="6.75" style="52" customWidth="1"/>
    <col min="751" max="751" width="3.25" style="52" customWidth="1"/>
    <col min="752" max="752" width="6.75" style="52" customWidth="1"/>
    <col min="753" max="753" width="11.875" style="52" customWidth="1"/>
    <col min="754" max="755" width="0" style="52" hidden="1" customWidth="1"/>
    <col min="756" max="756" width="11.875" style="52" customWidth="1"/>
    <col min="757" max="758" width="0" style="52" hidden="1" customWidth="1"/>
    <col min="759" max="759" width="11.875" style="52" customWidth="1"/>
    <col min="760" max="761" width="0" style="52" hidden="1" customWidth="1"/>
    <col min="762" max="762" width="11.875" style="52" customWidth="1"/>
    <col min="763" max="764" width="0" style="52" hidden="1" customWidth="1"/>
    <col min="765" max="765" width="11.875" style="52" customWidth="1"/>
    <col min="766" max="767" width="0" style="52" hidden="1" customWidth="1"/>
    <col min="768" max="768" width="11.875" style="52" customWidth="1"/>
    <col min="769" max="770" width="0" style="52" hidden="1" customWidth="1"/>
    <col min="771" max="771" width="11" style="52" customWidth="1"/>
    <col min="772" max="773" width="0" style="52" hidden="1" customWidth="1"/>
    <col min="774" max="774" width="11" style="52" customWidth="1"/>
    <col min="775" max="776" width="0" style="52" hidden="1" customWidth="1"/>
    <col min="777" max="777" width="11" style="52" customWidth="1"/>
    <col min="778" max="779" width="0" style="52" hidden="1" customWidth="1"/>
    <col min="780" max="780" width="11" style="52" customWidth="1"/>
    <col min="781" max="782" width="0" style="52" hidden="1" customWidth="1"/>
    <col min="783" max="783" width="11" style="52" customWidth="1"/>
    <col min="784" max="785" width="0" style="52" hidden="1" customWidth="1"/>
    <col min="786" max="786" width="11" style="52" customWidth="1"/>
    <col min="787" max="788" width="0" style="52" hidden="1" customWidth="1"/>
    <col min="789" max="789" width="11" style="52" customWidth="1"/>
    <col min="790" max="791" width="0" style="52" hidden="1" customWidth="1"/>
    <col min="792" max="792" width="11" style="52" customWidth="1"/>
    <col min="793" max="794" width="0" style="52" hidden="1" customWidth="1"/>
    <col min="795" max="795" width="11" style="52" customWidth="1"/>
    <col min="796" max="797" width="0" style="52" hidden="1" customWidth="1"/>
    <col min="798" max="798" width="11" style="52" customWidth="1"/>
    <col min="799" max="800" width="0" style="52" hidden="1" customWidth="1"/>
    <col min="801" max="801" width="11" style="52" customWidth="1"/>
    <col min="802" max="803" width="0" style="52" hidden="1" customWidth="1"/>
    <col min="804" max="804" width="9" style="52"/>
    <col min="805" max="820" width="6.75" style="52" customWidth="1"/>
    <col min="821" max="1005" width="9" style="52"/>
    <col min="1006" max="1006" width="6.75" style="52" customWidth="1"/>
    <col min="1007" max="1007" width="3.25" style="52" customWidth="1"/>
    <col min="1008" max="1008" width="6.75" style="52" customWidth="1"/>
    <col min="1009" max="1009" width="11.875" style="52" customWidth="1"/>
    <col min="1010" max="1011" width="0" style="52" hidden="1" customWidth="1"/>
    <col min="1012" max="1012" width="11.875" style="52" customWidth="1"/>
    <col min="1013" max="1014" width="0" style="52" hidden="1" customWidth="1"/>
    <col min="1015" max="1015" width="11.875" style="52" customWidth="1"/>
    <col min="1016" max="1017" width="0" style="52" hidden="1" customWidth="1"/>
    <col min="1018" max="1018" width="11.875" style="52" customWidth="1"/>
    <col min="1019" max="1020" width="0" style="52" hidden="1" customWidth="1"/>
    <col min="1021" max="1021" width="11.875" style="52" customWidth="1"/>
    <col min="1022" max="1023" width="0" style="52" hidden="1" customWidth="1"/>
    <col min="1024" max="1024" width="11.875" style="52" customWidth="1"/>
    <col min="1025" max="1026" width="0" style="52" hidden="1" customWidth="1"/>
    <col min="1027" max="1027" width="11" style="52" customWidth="1"/>
    <col min="1028" max="1029" width="0" style="52" hidden="1" customWidth="1"/>
    <col min="1030" max="1030" width="11" style="52" customWidth="1"/>
    <col min="1031" max="1032" width="0" style="52" hidden="1" customWidth="1"/>
    <col min="1033" max="1033" width="11" style="52" customWidth="1"/>
    <col min="1034" max="1035" width="0" style="52" hidden="1" customWidth="1"/>
    <col min="1036" max="1036" width="11" style="52" customWidth="1"/>
    <col min="1037" max="1038" width="0" style="52" hidden="1" customWidth="1"/>
    <col min="1039" max="1039" width="11" style="52" customWidth="1"/>
    <col min="1040" max="1041" width="0" style="52" hidden="1" customWidth="1"/>
    <col min="1042" max="1042" width="11" style="52" customWidth="1"/>
    <col min="1043" max="1044" width="0" style="52" hidden="1" customWidth="1"/>
    <col min="1045" max="1045" width="11" style="52" customWidth="1"/>
    <col min="1046" max="1047" width="0" style="52" hidden="1" customWidth="1"/>
    <col min="1048" max="1048" width="11" style="52" customWidth="1"/>
    <col min="1049" max="1050" width="0" style="52" hidden="1" customWidth="1"/>
    <col min="1051" max="1051" width="11" style="52" customWidth="1"/>
    <col min="1052" max="1053" width="0" style="52" hidden="1" customWidth="1"/>
    <col min="1054" max="1054" width="11" style="52" customWidth="1"/>
    <col min="1055" max="1056" width="0" style="52" hidden="1" customWidth="1"/>
    <col min="1057" max="1057" width="11" style="52" customWidth="1"/>
    <col min="1058" max="1059" width="0" style="52" hidden="1" customWidth="1"/>
    <col min="1060" max="1060" width="9" style="52"/>
    <col min="1061" max="1076" width="6.75" style="52" customWidth="1"/>
    <col min="1077" max="1261" width="9" style="52"/>
    <col min="1262" max="1262" width="6.75" style="52" customWidth="1"/>
    <col min="1263" max="1263" width="3.25" style="52" customWidth="1"/>
    <col min="1264" max="1264" width="6.75" style="52" customWidth="1"/>
    <col min="1265" max="1265" width="11.875" style="52" customWidth="1"/>
    <col min="1266" max="1267" width="0" style="52" hidden="1" customWidth="1"/>
    <col min="1268" max="1268" width="11.875" style="52" customWidth="1"/>
    <col min="1269" max="1270" width="0" style="52" hidden="1" customWidth="1"/>
    <col min="1271" max="1271" width="11.875" style="52" customWidth="1"/>
    <col min="1272" max="1273" width="0" style="52" hidden="1" customWidth="1"/>
    <col min="1274" max="1274" width="11.875" style="52" customWidth="1"/>
    <col min="1275" max="1276" width="0" style="52" hidden="1" customWidth="1"/>
    <col min="1277" max="1277" width="11.875" style="52" customWidth="1"/>
    <col min="1278" max="1279" width="0" style="52" hidden="1" customWidth="1"/>
    <col min="1280" max="1280" width="11.875" style="52" customWidth="1"/>
    <col min="1281" max="1282" width="0" style="52" hidden="1" customWidth="1"/>
    <col min="1283" max="1283" width="11" style="52" customWidth="1"/>
    <col min="1284" max="1285" width="0" style="52" hidden="1" customWidth="1"/>
    <col min="1286" max="1286" width="11" style="52" customWidth="1"/>
    <col min="1287" max="1288" width="0" style="52" hidden="1" customWidth="1"/>
    <col min="1289" max="1289" width="11" style="52" customWidth="1"/>
    <col min="1290" max="1291" width="0" style="52" hidden="1" customWidth="1"/>
    <col min="1292" max="1292" width="11" style="52" customWidth="1"/>
    <col min="1293" max="1294" width="0" style="52" hidden="1" customWidth="1"/>
    <col min="1295" max="1295" width="11" style="52" customWidth="1"/>
    <col min="1296" max="1297" width="0" style="52" hidden="1" customWidth="1"/>
    <col min="1298" max="1298" width="11" style="52" customWidth="1"/>
    <col min="1299" max="1300" width="0" style="52" hidden="1" customWidth="1"/>
    <col min="1301" max="1301" width="11" style="52" customWidth="1"/>
    <col min="1302" max="1303" width="0" style="52" hidden="1" customWidth="1"/>
    <col min="1304" max="1304" width="11" style="52" customWidth="1"/>
    <col min="1305" max="1306" width="0" style="52" hidden="1" customWidth="1"/>
    <col min="1307" max="1307" width="11" style="52" customWidth="1"/>
    <col min="1308" max="1309" width="0" style="52" hidden="1" customWidth="1"/>
    <col min="1310" max="1310" width="11" style="52" customWidth="1"/>
    <col min="1311" max="1312" width="0" style="52" hidden="1" customWidth="1"/>
    <col min="1313" max="1313" width="11" style="52" customWidth="1"/>
    <col min="1314" max="1315" width="0" style="52" hidden="1" customWidth="1"/>
    <col min="1316" max="1316" width="9" style="52"/>
    <col min="1317" max="1332" width="6.75" style="52" customWidth="1"/>
    <col min="1333" max="1517" width="9" style="52"/>
    <col min="1518" max="1518" width="6.75" style="52" customWidth="1"/>
    <col min="1519" max="1519" width="3.25" style="52" customWidth="1"/>
    <col min="1520" max="1520" width="6.75" style="52" customWidth="1"/>
    <col min="1521" max="1521" width="11.875" style="52" customWidth="1"/>
    <col min="1522" max="1523" width="0" style="52" hidden="1" customWidth="1"/>
    <col min="1524" max="1524" width="11.875" style="52" customWidth="1"/>
    <col min="1525" max="1526" width="0" style="52" hidden="1" customWidth="1"/>
    <col min="1527" max="1527" width="11.875" style="52" customWidth="1"/>
    <col min="1528" max="1529" width="0" style="52" hidden="1" customWidth="1"/>
    <col min="1530" max="1530" width="11.875" style="52" customWidth="1"/>
    <col min="1531" max="1532" width="0" style="52" hidden="1" customWidth="1"/>
    <col min="1533" max="1533" width="11.875" style="52" customWidth="1"/>
    <col min="1534" max="1535" width="0" style="52" hidden="1" customWidth="1"/>
    <col min="1536" max="1536" width="11.875" style="52" customWidth="1"/>
    <col min="1537" max="1538" width="0" style="52" hidden="1" customWidth="1"/>
    <col min="1539" max="1539" width="11" style="52" customWidth="1"/>
    <col min="1540" max="1541" width="0" style="52" hidden="1" customWidth="1"/>
    <col min="1542" max="1542" width="11" style="52" customWidth="1"/>
    <col min="1543" max="1544" width="0" style="52" hidden="1" customWidth="1"/>
    <col min="1545" max="1545" width="11" style="52" customWidth="1"/>
    <col min="1546" max="1547" width="0" style="52" hidden="1" customWidth="1"/>
    <col min="1548" max="1548" width="11" style="52" customWidth="1"/>
    <col min="1549" max="1550" width="0" style="52" hidden="1" customWidth="1"/>
    <col min="1551" max="1551" width="11" style="52" customWidth="1"/>
    <col min="1552" max="1553" width="0" style="52" hidden="1" customWidth="1"/>
    <col min="1554" max="1554" width="11" style="52" customWidth="1"/>
    <col min="1555" max="1556" width="0" style="52" hidden="1" customWidth="1"/>
    <col min="1557" max="1557" width="11" style="52" customWidth="1"/>
    <col min="1558" max="1559" width="0" style="52" hidden="1" customWidth="1"/>
    <col min="1560" max="1560" width="11" style="52" customWidth="1"/>
    <col min="1561" max="1562" width="0" style="52" hidden="1" customWidth="1"/>
    <col min="1563" max="1563" width="11" style="52" customWidth="1"/>
    <col min="1564" max="1565" width="0" style="52" hidden="1" customWidth="1"/>
    <col min="1566" max="1566" width="11" style="52" customWidth="1"/>
    <col min="1567" max="1568" width="0" style="52" hidden="1" customWidth="1"/>
    <col min="1569" max="1569" width="11" style="52" customWidth="1"/>
    <col min="1570" max="1571" width="0" style="52" hidden="1" customWidth="1"/>
    <col min="1572" max="1572" width="9" style="52"/>
    <col min="1573" max="1588" width="6.75" style="52" customWidth="1"/>
    <col min="1589" max="1773" width="9" style="52"/>
    <col min="1774" max="1774" width="6.75" style="52" customWidth="1"/>
    <col min="1775" max="1775" width="3.25" style="52" customWidth="1"/>
    <col min="1776" max="1776" width="6.75" style="52" customWidth="1"/>
    <col min="1777" max="1777" width="11.875" style="52" customWidth="1"/>
    <col min="1778" max="1779" width="0" style="52" hidden="1" customWidth="1"/>
    <col min="1780" max="1780" width="11.875" style="52" customWidth="1"/>
    <col min="1781" max="1782" width="0" style="52" hidden="1" customWidth="1"/>
    <col min="1783" max="1783" width="11.875" style="52" customWidth="1"/>
    <col min="1784" max="1785" width="0" style="52" hidden="1" customWidth="1"/>
    <col min="1786" max="1786" width="11.875" style="52" customWidth="1"/>
    <col min="1787" max="1788" width="0" style="52" hidden="1" customWidth="1"/>
    <col min="1789" max="1789" width="11.875" style="52" customWidth="1"/>
    <col min="1790" max="1791" width="0" style="52" hidden="1" customWidth="1"/>
    <col min="1792" max="1792" width="11.875" style="52" customWidth="1"/>
    <col min="1793" max="1794" width="0" style="52" hidden="1" customWidth="1"/>
    <col min="1795" max="1795" width="11" style="52" customWidth="1"/>
    <col min="1796" max="1797" width="0" style="52" hidden="1" customWidth="1"/>
    <col min="1798" max="1798" width="11" style="52" customWidth="1"/>
    <col min="1799" max="1800" width="0" style="52" hidden="1" customWidth="1"/>
    <col min="1801" max="1801" width="11" style="52" customWidth="1"/>
    <col min="1802" max="1803" width="0" style="52" hidden="1" customWidth="1"/>
    <col min="1804" max="1804" width="11" style="52" customWidth="1"/>
    <col min="1805" max="1806" width="0" style="52" hidden="1" customWidth="1"/>
    <col min="1807" max="1807" width="11" style="52" customWidth="1"/>
    <col min="1808" max="1809" width="0" style="52" hidden="1" customWidth="1"/>
    <col min="1810" max="1810" width="11" style="52" customWidth="1"/>
    <col min="1811" max="1812" width="0" style="52" hidden="1" customWidth="1"/>
    <col min="1813" max="1813" width="11" style="52" customWidth="1"/>
    <col min="1814" max="1815" width="0" style="52" hidden="1" customWidth="1"/>
    <col min="1816" max="1816" width="11" style="52" customWidth="1"/>
    <col min="1817" max="1818" width="0" style="52" hidden="1" customWidth="1"/>
    <col min="1819" max="1819" width="11" style="52" customWidth="1"/>
    <col min="1820" max="1821" width="0" style="52" hidden="1" customWidth="1"/>
    <col min="1822" max="1822" width="11" style="52" customWidth="1"/>
    <col min="1823" max="1824" width="0" style="52" hidden="1" customWidth="1"/>
    <col min="1825" max="1825" width="11" style="52" customWidth="1"/>
    <col min="1826" max="1827" width="0" style="52" hidden="1" customWidth="1"/>
    <col min="1828" max="1828" width="9" style="52"/>
    <col min="1829" max="1844" width="6.75" style="52" customWidth="1"/>
    <col min="1845" max="2029" width="9" style="52"/>
    <col min="2030" max="2030" width="6.75" style="52" customWidth="1"/>
    <col min="2031" max="2031" width="3.25" style="52" customWidth="1"/>
    <col min="2032" max="2032" width="6.75" style="52" customWidth="1"/>
    <col min="2033" max="2033" width="11.875" style="52" customWidth="1"/>
    <col min="2034" max="2035" width="0" style="52" hidden="1" customWidth="1"/>
    <col min="2036" max="2036" width="11.875" style="52" customWidth="1"/>
    <col min="2037" max="2038" width="0" style="52" hidden="1" customWidth="1"/>
    <col min="2039" max="2039" width="11.875" style="52" customWidth="1"/>
    <col min="2040" max="2041" width="0" style="52" hidden="1" customWidth="1"/>
    <col min="2042" max="2042" width="11.875" style="52" customWidth="1"/>
    <col min="2043" max="2044" width="0" style="52" hidden="1" customWidth="1"/>
    <col min="2045" max="2045" width="11.875" style="52" customWidth="1"/>
    <col min="2046" max="2047" width="0" style="52" hidden="1" customWidth="1"/>
    <col min="2048" max="2048" width="11.875" style="52" customWidth="1"/>
    <col min="2049" max="2050" width="0" style="52" hidden="1" customWidth="1"/>
    <col min="2051" max="2051" width="11" style="52" customWidth="1"/>
    <col min="2052" max="2053" width="0" style="52" hidden="1" customWidth="1"/>
    <col min="2054" max="2054" width="11" style="52" customWidth="1"/>
    <col min="2055" max="2056" width="0" style="52" hidden="1" customWidth="1"/>
    <col min="2057" max="2057" width="11" style="52" customWidth="1"/>
    <col min="2058" max="2059" width="0" style="52" hidden="1" customWidth="1"/>
    <col min="2060" max="2060" width="11" style="52" customWidth="1"/>
    <col min="2061" max="2062" width="0" style="52" hidden="1" customWidth="1"/>
    <col min="2063" max="2063" width="11" style="52" customWidth="1"/>
    <col min="2064" max="2065" width="0" style="52" hidden="1" customWidth="1"/>
    <col min="2066" max="2066" width="11" style="52" customWidth="1"/>
    <col min="2067" max="2068" width="0" style="52" hidden="1" customWidth="1"/>
    <col min="2069" max="2069" width="11" style="52" customWidth="1"/>
    <col min="2070" max="2071" width="0" style="52" hidden="1" customWidth="1"/>
    <col min="2072" max="2072" width="11" style="52" customWidth="1"/>
    <col min="2073" max="2074" width="0" style="52" hidden="1" customWidth="1"/>
    <col min="2075" max="2075" width="11" style="52" customWidth="1"/>
    <col min="2076" max="2077" width="0" style="52" hidden="1" customWidth="1"/>
    <col min="2078" max="2078" width="11" style="52" customWidth="1"/>
    <col min="2079" max="2080" width="0" style="52" hidden="1" customWidth="1"/>
    <col min="2081" max="2081" width="11" style="52" customWidth="1"/>
    <col min="2082" max="2083" width="0" style="52" hidden="1" customWidth="1"/>
    <col min="2084" max="2084" width="9" style="52"/>
    <col min="2085" max="2100" width="6.75" style="52" customWidth="1"/>
    <col min="2101" max="2285" width="9" style="52"/>
    <col min="2286" max="2286" width="6.75" style="52" customWidth="1"/>
    <col min="2287" max="2287" width="3.25" style="52" customWidth="1"/>
    <col min="2288" max="2288" width="6.75" style="52" customWidth="1"/>
    <col min="2289" max="2289" width="11.875" style="52" customWidth="1"/>
    <col min="2290" max="2291" width="0" style="52" hidden="1" customWidth="1"/>
    <col min="2292" max="2292" width="11.875" style="52" customWidth="1"/>
    <col min="2293" max="2294" width="0" style="52" hidden="1" customWidth="1"/>
    <col min="2295" max="2295" width="11.875" style="52" customWidth="1"/>
    <col min="2296" max="2297" width="0" style="52" hidden="1" customWidth="1"/>
    <col min="2298" max="2298" width="11.875" style="52" customWidth="1"/>
    <col min="2299" max="2300" width="0" style="52" hidden="1" customWidth="1"/>
    <col min="2301" max="2301" width="11.875" style="52" customWidth="1"/>
    <col min="2302" max="2303" width="0" style="52" hidden="1" customWidth="1"/>
    <col min="2304" max="2304" width="11.875" style="52" customWidth="1"/>
    <col min="2305" max="2306" width="0" style="52" hidden="1" customWidth="1"/>
    <col min="2307" max="2307" width="11" style="52" customWidth="1"/>
    <col min="2308" max="2309" width="0" style="52" hidden="1" customWidth="1"/>
    <col min="2310" max="2310" width="11" style="52" customWidth="1"/>
    <col min="2311" max="2312" width="0" style="52" hidden="1" customWidth="1"/>
    <col min="2313" max="2313" width="11" style="52" customWidth="1"/>
    <col min="2314" max="2315" width="0" style="52" hidden="1" customWidth="1"/>
    <col min="2316" max="2316" width="11" style="52" customWidth="1"/>
    <col min="2317" max="2318" width="0" style="52" hidden="1" customWidth="1"/>
    <col min="2319" max="2319" width="11" style="52" customWidth="1"/>
    <col min="2320" max="2321" width="0" style="52" hidden="1" customWidth="1"/>
    <col min="2322" max="2322" width="11" style="52" customWidth="1"/>
    <col min="2323" max="2324" width="0" style="52" hidden="1" customWidth="1"/>
    <col min="2325" max="2325" width="11" style="52" customWidth="1"/>
    <col min="2326" max="2327" width="0" style="52" hidden="1" customWidth="1"/>
    <col min="2328" max="2328" width="11" style="52" customWidth="1"/>
    <col min="2329" max="2330" width="0" style="52" hidden="1" customWidth="1"/>
    <col min="2331" max="2331" width="11" style="52" customWidth="1"/>
    <col min="2332" max="2333" width="0" style="52" hidden="1" customWidth="1"/>
    <col min="2334" max="2334" width="11" style="52" customWidth="1"/>
    <col min="2335" max="2336" width="0" style="52" hidden="1" customWidth="1"/>
    <col min="2337" max="2337" width="11" style="52" customWidth="1"/>
    <col min="2338" max="2339" width="0" style="52" hidden="1" customWidth="1"/>
    <col min="2340" max="2340" width="9" style="52"/>
    <col min="2341" max="2356" width="6.75" style="52" customWidth="1"/>
    <col min="2357" max="2541" width="9" style="52"/>
    <col min="2542" max="2542" width="6.75" style="52" customWidth="1"/>
    <col min="2543" max="2543" width="3.25" style="52" customWidth="1"/>
    <col min="2544" max="2544" width="6.75" style="52" customWidth="1"/>
    <col min="2545" max="2545" width="11.875" style="52" customWidth="1"/>
    <col min="2546" max="2547" width="0" style="52" hidden="1" customWidth="1"/>
    <col min="2548" max="2548" width="11.875" style="52" customWidth="1"/>
    <col min="2549" max="2550" width="0" style="52" hidden="1" customWidth="1"/>
    <col min="2551" max="2551" width="11.875" style="52" customWidth="1"/>
    <col min="2552" max="2553" width="0" style="52" hidden="1" customWidth="1"/>
    <col min="2554" max="2554" width="11.875" style="52" customWidth="1"/>
    <col min="2555" max="2556" width="0" style="52" hidden="1" customWidth="1"/>
    <col min="2557" max="2557" width="11.875" style="52" customWidth="1"/>
    <col min="2558" max="2559" width="0" style="52" hidden="1" customWidth="1"/>
    <col min="2560" max="2560" width="11.875" style="52" customWidth="1"/>
    <col min="2561" max="2562" width="0" style="52" hidden="1" customWidth="1"/>
    <col min="2563" max="2563" width="11" style="52" customWidth="1"/>
    <col min="2564" max="2565" width="0" style="52" hidden="1" customWidth="1"/>
    <col min="2566" max="2566" width="11" style="52" customWidth="1"/>
    <col min="2567" max="2568" width="0" style="52" hidden="1" customWidth="1"/>
    <col min="2569" max="2569" width="11" style="52" customWidth="1"/>
    <col min="2570" max="2571" width="0" style="52" hidden="1" customWidth="1"/>
    <col min="2572" max="2572" width="11" style="52" customWidth="1"/>
    <col min="2573" max="2574" width="0" style="52" hidden="1" customWidth="1"/>
    <col min="2575" max="2575" width="11" style="52" customWidth="1"/>
    <col min="2576" max="2577" width="0" style="52" hidden="1" customWidth="1"/>
    <col min="2578" max="2578" width="11" style="52" customWidth="1"/>
    <col min="2579" max="2580" width="0" style="52" hidden="1" customWidth="1"/>
    <col min="2581" max="2581" width="11" style="52" customWidth="1"/>
    <col min="2582" max="2583" width="0" style="52" hidden="1" customWidth="1"/>
    <col min="2584" max="2584" width="11" style="52" customWidth="1"/>
    <col min="2585" max="2586" width="0" style="52" hidden="1" customWidth="1"/>
    <col min="2587" max="2587" width="11" style="52" customWidth="1"/>
    <col min="2588" max="2589" width="0" style="52" hidden="1" customWidth="1"/>
    <col min="2590" max="2590" width="11" style="52" customWidth="1"/>
    <col min="2591" max="2592" width="0" style="52" hidden="1" customWidth="1"/>
    <col min="2593" max="2593" width="11" style="52" customWidth="1"/>
    <col min="2594" max="2595" width="0" style="52" hidden="1" customWidth="1"/>
    <col min="2596" max="2596" width="9" style="52"/>
    <col min="2597" max="2612" width="6.75" style="52" customWidth="1"/>
    <col min="2613" max="2797" width="9" style="52"/>
    <col min="2798" max="2798" width="6.75" style="52" customWidth="1"/>
    <col min="2799" max="2799" width="3.25" style="52" customWidth="1"/>
    <col min="2800" max="2800" width="6.75" style="52" customWidth="1"/>
    <col min="2801" max="2801" width="11.875" style="52" customWidth="1"/>
    <col min="2802" max="2803" width="0" style="52" hidden="1" customWidth="1"/>
    <col min="2804" max="2804" width="11.875" style="52" customWidth="1"/>
    <col min="2805" max="2806" width="0" style="52" hidden="1" customWidth="1"/>
    <col min="2807" max="2807" width="11.875" style="52" customWidth="1"/>
    <col min="2808" max="2809" width="0" style="52" hidden="1" customWidth="1"/>
    <col min="2810" max="2810" width="11.875" style="52" customWidth="1"/>
    <col min="2811" max="2812" width="0" style="52" hidden="1" customWidth="1"/>
    <col min="2813" max="2813" width="11.875" style="52" customWidth="1"/>
    <col min="2814" max="2815" width="0" style="52" hidden="1" customWidth="1"/>
    <col min="2816" max="2816" width="11.875" style="52" customWidth="1"/>
    <col min="2817" max="2818" width="0" style="52" hidden="1" customWidth="1"/>
    <col min="2819" max="2819" width="11" style="52" customWidth="1"/>
    <col min="2820" max="2821" width="0" style="52" hidden="1" customWidth="1"/>
    <col min="2822" max="2822" width="11" style="52" customWidth="1"/>
    <col min="2823" max="2824" width="0" style="52" hidden="1" customWidth="1"/>
    <col min="2825" max="2825" width="11" style="52" customWidth="1"/>
    <col min="2826" max="2827" width="0" style="52" hidden="1" customWidth="1"/>
    <col min="2828" max="2828" width="11" style="52" customWidth="1"/>
    <col min="2829" max="2830" width="0" style="52" hidden="1" customWidth="1"/>
    <col min="2831" max="2831" width="11" style="52" customWidth="1"/>
    <col min="2832" max="2833" width="0" style="52" hidden="1" customWidth="1"/>
    <col min="2834" max="2834" width="11" style="52" customWidth="1"/>
    <col min="2835" max="2836" width="0" style="52" hidden="1" customWidth="1"/>
    <col min="2837" max="2837" width="11" style="52" customWidth="1"/>
    <col min="2838" max="2839" width="0" style="52" hidden="1" customWidth="1"/>
    <col min="2840" max="2840" width="11" style="52" customWidth="1"/>
    <col min="2841" max="2842" width="0" style="52" hidden="1" customWidth="1"/>
    <col min="2843" max="2843" width="11" style="52" customWidth="1"/>
    <col min="2844" max="2845" width="0" style="52" hidden="1" customWidth="1"/>
    <col min="2846" max="2846" width="11" style="52" customWidth="1"/>
    <col min="2847" max="2848" width="0" style="52" hidden="1" customWidth="1"/>
    <col min="2849" max="2849" width="11" style="52" customWidth="1"/>
    <col min="2850" max="2851" width="0" style="52" hidden="1" customWidth="1"/>
    <col min="2852" max="2852" width="9" style="52"/>
    <col min="2853" max="2868" width="6.75" style="52" customWidth="1"/>
    <col min="2869" max="3053" width="9" style="52"/>
    <col min="3054" max="3054" width="6.75" style="52" customWidth="1"/>
    <col min="3055" max="3055" width="3.25" style="52" customWidth="1"/>
    <col min="3056" max="3056" width="6.75" style="52" customWidth="1"/>
    <col min="3057" max="3057" width="11.875" style="52" customWidth="1"/>
    <col min="3058" max="3059" width="0" style="52" hidden="1" customWidth="1"/>
    <col min="3060" max="3060" width="11.875" style="52" customWidth="1"/>
    <col min="3061" max="3062" width="0" style="52" hidden="1" customWidth="1"/>
    <col min="3063" max="3063" width="11.875" style="52" customWidth="1"/>
    <col min="3064" max="3065" width="0" style="52" hidden="1" customWidth="1"/>
    <col min="3066" max="3066" width="11.875" style="52" customWidth="1"/>
    <col min="3067" max="3068" width="0" style="52" hidden="1" customWidth="1"/>
    <col min="3069" max="3069" width="11.875" style="52" customWidth="1"/>
    <col min="3070" max="3071" width="0" style="52" hidden="1" customWidth="1"/>
    <col min="3072" max="3072" width="11.875" style="52" customWidth="1"/>
    <col min="3073" max="3074" width="0" style="52" hidden="1" customWidth="1"/>
    <col min="3075" max="3075" width="11" style="52" customWidth="1"/>
    <col min="3076" max="3077" width="0" style="52" hidden="1" customWidth="1"/>
    <col min="3078" max="3078" width="11" style="52" customWidth="1"/>
    <col min="3079" max="3080" width="0" style="52" hidden="1" customWidth="1"/>
    <col min="3081" max="3081" width="11" style="52" customWidth="1"/>
    <col min="3082" max="3083" width="0" style="52" hidden="1" customWidth="1"/>
    <col min="3084" max="3084" width="11" style="52" customWidth="1"/>
    <col min="3085" max="3086" width="0" style="52" hidden="1" customWidth="1"/>
    <col min="3087" max="3087" width="11" style="52" customWidth="1"/>
    <col min="3088" max="3089" width="0" style="52" hidden="1" customWidth="1"/>
    <col min="3090" max="3090" width="11" style="52" customWidth="1"/>
    <col min="3091" max="3092" width="0" style="52" hidden="1" customWidth="1"/>
    <col min="3093" max="3093" width="11" style="52" customWidth="1"/>
    <col min="3094" max="3095" width="0" style="52" hidden="1" customWidth="1"/>
    <col min="3096" max="3096" width="11" style="52" customWidth="1"/>
    <col min="3097" max="3098" width="0" style="52" hidden="1" customWidth="1"/>
    <col min="3099" max="3099" width="11" style="52" customWidth="1"/>
    <col min="3100" max="3101" width="0" style="52" hidden="1" customWidth="1"/>
    <col min="3102" max="3102" width="11" style="52" customWidth="1"/>
    <col min="3103" max="3104" width="0" style="52" hidden="1" customWidth="1"/>
    <col min="3105" max="3105" width="11" style="52" customWidth="1"/>
    <col min="3106" max="3107" width="0" style="52" hidden="1" customWidth="1"/>
    <col min="3108" max="3108" width="9" style="52"/>
    <col min="3109" max="3124" width="6.75" style="52" customWidth="1"/>
    <col min="3125" max="3309" width="9" style="52"/>
    <col min="3310" max="3310" width="6.75" style="52" customWidth="1"/>
    <col min="3311" max="3311" width="3.25" style="52" customWidth="1"/>
    <col min="3312" max="3312" width="6.75" style="52" customWidth="1"/>
    <col min="3313" max="3313" width="11.875" style="52" customWidth="1"/>
    <col min="3314" max="3315" width="0" style="52" hidden="1" customWidth="1"/>
    <col min="3316" max="3316" width="11.875" style="52" customWidth="1"/>
    <col min="3317" max="3318" width="0" style="52" hidden="1" customWidth="1"/>
    <col min="3319" max="3319" width="11.875" style="52" customWidth="1"/>
    <col min="3320" max="3321" width="0" style="52" hidden="1" customWidth="1"/>
    <col min="3322" max="3322" width="11.875" style="52" customWidth="1"/>
    <col min="3323" max="3324" width="0" style="52" hidden="1" customWidth="1"/>
    <col min="3325" max="3325" width="11.875" style="52" customWidth="1"/>
    <col min="3326" max="3327" width="0" style="52" hidden="1" customWidth="1"/>
    <col min="3328" max="3328" width="11.875" style="52" customWidth="1"/>
    <col min="3329" max="3330" width="0" style="52" hidden="1" customWidth="1"/>
    <col min="3331" max="3331" width="11" style="52" customWidth="1"/>
    <col min="3332" max="3333" width="0" style="52" hidden="1" customWidth="1"/>
    <col min="3334" max="3334" width="11" style="52" customWidth="1"/>
    <col min="3335" max="3336" width="0" style="52" hidden="1" customWidth="1"/>
    <col min="3337" max="3337" width="11" style="52" customWidth="1"/>
    <col min="3338" max="3339" width="0" style="52" hidden="1" customWidth="1"/>
    <col min="3340" max="3340" width="11" style="52" customWidth="1"/>
    <col min="3341" max="3342" width="0" style="52" hidden="1" customWidth="1"/>
    <col min="3343" max="3343" width="11" style="52" customWidth="1"/>
    <col min="3344" max="3345" width="0" style="52" hidden="1" customWidth="1"/>
    <col min="3346" max="3346" width="11" style="52" customWidth="1"/>
    <col min="3347" max="3348" width="0" style="52" hidden="1" customWidth="1"/>
    <col min="3349" max="3349" width="11" style="52" customWidth="1"/>
    <col min="3350" max="3351" width="0" style="52" hidden="1" customWidth="1"/>
    <col min="3352" max="3352" width="11" style="52" customWidth="1"/>
    <col min="3353" max="3354" width="0" style="52" hidden="1" customWidth="1"/>
    <col min="3355" max="3355" width="11" style="52" customWidth="1"/>
    <col min="3356" max="3357" width="0" style="52" hidden="1" customWidth="1"/>
    <col min="3358" max="3358" width="11" style="52" customWidth="1"/>
    <col min="3359" max="3360" width="0" style="52" hidden="1" customWidth="1"/>
    <col min="3361" max="3361" width="11" style="52" customWidth="1"/>
    <col min="3362" max="3363" width="0" style="52" hidden="1" customWidth="1"/>
    <col min="3364" max="3364" width="9" style="52"/>
    <col min="3365" max="3380" width="6.75" style="52" customWidth="1"/>
    <col min="3381" max="3565" width="9" style="52"/>
    <col min="3566" max="3566" width="6.75" style="52" customWidth="1"/>
    <col min="3567" max="3567" width="3.25" style="52" customWidth="1"/>
    <col min="3568" max="3568" width="6.75" style="52" customWidth="1"/>
    <col min="3569" max="3569" width="11.875" style="52" customWidth="1"/>
    <col min="3570" max="3571" width="0" style="52" hidden="1" customWidth="1"/>
    <col min="3572" max="3572" width="11.875" style="52" customWidth="1"/>
    <col min="3573" max="3574" width="0" style="52" hidden="1" customWidth="1"/>
    <col min="3575" max="3575" width="11.875" style="52" customWidth="1"/>
    <col min="3576" max="3577" width="0" style="52" hidden="1" customWidth="1"/>
    <col min="3578" max="3578" width="11.875" style="52" customWidth="1"/>
    <col min="3579" max="3580" width="0" style="52" hidden="1" customWidth="1"/>
    <col min="3581" max="3581" width="11.875" style="52" customWidth="1"/>
    <col min="3582" max="3583" width="0" style="52" hidden="1" customWidth="1"/>
    <col min="3584" max="3584" width="11.875" style="52" customWidth="1"/>
    <col min="3585" max="3586" width="0" style="52" hidden="1" customWidth="1"/>
    <col min="3587" max="3587" width="11" style="52" customWidth="1"/>
    <col min="3588" max="3589" width="0" style="52" hidden="1" customWidth="1"/>
    <col min="3590" max="3590" width="11" style="52" customWidth="1"/>
    <col min="3591" max="3592" width="0" style="52" hidden="1" customWidth="1"/>
    <col min="3593" max="3593" width="11" style="52" customWidth="1"/>
    <col min="3594" max="3595" width="0" style="52" hidden="1" customWidth="1"/>
    <col min="3596" max="3596" width="11" style="52" customWidth="1"/>
    <col min="3597" max="3598" width="0" style="52" hidden="1" customWidth="1"/>
    <col min="3599" max="3599" width="11" style="52" customWidth="1"/>
    <col min="3600" max="3601" width="0" style="52" hidden="1" customWidth="1"/>
    <col min="3602" max="3602" width="11" style="52" customWidth="1"/>
    <col min="3603" max="3604" width="0" style="52" hidden="1" customWidth="1"/>
    <col min="3605" max="3605" width="11" style="52" customWidth="1"/>
    <col min="3606" max="3607" width="0" style="52" hidden="1" customWidth="1"/>
    <col min="3608" max="3608" width="11" style="52" customWidth="1"/>
    <col min="3609" max="3610" width="0" style="52" hidden="1" customWidth="1"/>
    <col min="3611" max="3611" width="11" style="52" customWidth="1"/>
    <col min="3612" max="3613" width="0" style="52" hidden="1" customWidth="1"/>
    <col min="3614" max="3614" width="11" style="52" customWidth="1"/>
    <col min="3615" max="3616" width="0" style="52" hidden="1" customWidth="1"/>
    <col min="3617" max="3617" width="11" style="52" customWidth="1"/>
    <col min="3618" max="3619" width="0" style="52" hidden="1" customWidth="1"/>
    <col min="3620" max="3620" width="9" style="52"/>
    <col min="3621" max="3636" width="6.75" style="52" customWidth="1"/>
    <col min="3637" max="3821" width="9" style="52"/>
    <col min="3822" max="3822" width="6.75" style="52" customWidth="1"/>
    <col min="3823" max="3823" width="3.25" style="52" customWidth="1"/>
    <col min="3824" max="3824" width="6.75" style="52" customWidth="1"/>
    <col min="3825" max="3825" width="11.875" style="52" customWidth="1"/>
    <col min="3826" max="3827" width="0" style="52" hidden="1" customWidth="1"/>
    <col min="3828" max="3828" width="11.875" style="52" customWidth="1"/>
    <col min="3829" max="3830" width="0" style="52" hidden="1" customWidth="1"/>
    <col min="3831" max="3831" width="11.875" style="52" customWidth="1"/>
    <col min="3832" max="3833" width="0" style="52" hidden="1" customWidth="1"/>
    <col min="3834" max="3834" width="11.875" style="52" customWidth="1"/>
    <col min="3835" max="3836" width="0" style="52" hidden="1" customWidth="1"/>
    <col min="3837" max="3837" width="11.875" style="52" customWidth="1"/>
    <col min="3838" max="3839" width="0" style="52" hidden="1" customWidth="1"/>
    <col min="3840" max="3840" width="11.875" style="52" customWidth="1"/>
    <col min="3841" max="3842" width="0" style="52" hidden="1" customWidth="1"/>
    <col min="3843" max="3843" width="11" style="52" customWidth="1"/>
    <col min="3844" max="3845" width="0" style="52" hidden="1" customWidth="1"/>
    <col min="3846" max="3846" width="11" style="52" customWidth="1"/>
    <col min="3847" max="3848" width="0" style="52" hidden="1" customWidth="1"/>
    <col min="3849" max="3849" width="11" style="52" customWidth="1"/>
    <col min="3850" max="3851" width="0" style="52" hidden="1" customWidth="1"/>
    <col min="3852" max="3852" width="11" style="52" customWidth="1"/>
    <col min="3853" max="3854" width="0" style="52" hidden="1" customWidth="1"/>
    <col min="3855" max="3855" width="11" style="52" customWidth="1"/>
    <col min="3856" max="3857" width="0" style="52" hidden="1" customWidth="1"/>
    <col min="3858" max="3858" width="11" style="52" customWidth="1"/>
    <col min="3859" max="3860" width="0" style="52" hidden="1" customWidth="1"/>
    <col min="3861" max="3861" width="11" style="52" customWidth="1"/>
    <col min="3862" max="3863" width="0" style="52" hidden="1" customWidth="1"/>
    <col min="3864" max="3864" width="11" style="52" customWidth="1"/>
    <col min="3865" max="3866" width="0" style="52" hidden="1" customWidth="1"/>
    <col min="3867" max="3867" width="11" style="52" customWidth="1"/>
    <col min="3868" max="3869" width="0" style="52" hidden="1" customWidth="1"/>
    <col min="3870" max="3870" width="11" style="52" customWidth="1"/>
    <col min="3871" max="3872" width="0" style="52" hidden="1" customWidth="1"/>
    <col min="3873" max="3873" width="11" style="52" customWidth="1"/>
    <col min="3874" max="3875" width="0" style="52" hidden="1" customWidth="1"/>
    <col min="3876" max="3876" width="9" style="52"/>
    <col min="3877" max="3892" width="6.75" style="52" customWidth="1"/>
    <col min="3893" max="4077" width="9" style="52"/>
    <col min="4078" max="4078" width="6.75" style="52" customWidth="1"/>
    <col min="4079" max="4079" width="3.25" style="52" customWidth="1"/>
    <col min="4080" max="4080" width="6.75" style="52" customWidth="1"/>
    <col min="4081" max="4081" width="11.875" style="52" customWidth="1"/>
    <col min="4082" max="4083" width="0" style="52" hidden="1" customWidth="1"/>
    <col min="4084" max="4084" width="11.875" style="52" customWidth="1"/>
    <col min="4085" max="4086" width="0" style="52" hidden="1" customWidth="1"/>
    <col min="4087" max="4087" width="11.875" style="52" customWidth="1"/>
    <col min="4088" max="4089" width="0" style="52" hidden="1" customWidth="1"/>
    <col min="4090" max="4090" width="11.875" style="52" customWidth="1"/>
    <col min="4091" max="4092" width="0" style="52" hidden="1" customWidth="1"/>
    <col min="4093" max="4093" width="11.875" style="52" customWidth="1"/>
    <col min="4094" max="4095" width="0" style="52" hidden="1" customWidth="1"/>
    <col min="4096" max="4096" width="11.875" style="52" customWidth="1"/>
    <col min="4097" max="4098" width="0" style="52" hidden="1" customWidth="1"/>
    <col min="4099" max="4099" width="11" style="52" customWidth="1"/>
    <col min="4100" max="4101" width="0" style="52" hidden="1" customWidth="1"/>
    <col min="4102" max="4102" width="11" style="52" customWidth="1"/>
    <col min="4103" max="4104" width="0" style="52" hidden="1" customWidth="1"/>
    <col min="4105" max="4105" width="11" style="52" customWidth="1"/>
    <col min="4106" max="4107" width="0" style="52" hidden="1" customWidth="1"/>
    <col min="4108" max="4108" width="11" style="52" customWidth="1"/>
    <col min="4109" max="4110" width="0" style="52" hidden="1" customWidth="1"/>
    <col min="4111" max="4111" width="11" style="52" customWidth="1"/>
    <col min="4112" max="4113" width="0" style="52" hidden="1" customWidth="1"/>
    <col min="4114" max="4114" width="11" style="52" customWidth="1"/>
    <col min="4115" max="4116" width="0" style="52" hidden="1" customWidth="1"/>
    <col min="4117" max="4117" width="11" style="52" customWidth="1"/>
    <col min="4118" max="4119" width="0" style="52" hidden="1" customWidth="1"/>
    <col min="4120" max="4120" width="11" style="52" customWidth="1"/>
    <col min="4121" max="4122" width="0" style="52" hidden="1" customWidth="1"/>
    <col min="4123" max="4123" width="11" style="52" customWidth="1"/>
    <col min="4124" max="4125" width="0" style="52" hidden="1" customWidth="1"/>
    <col min="4126" max="4126" width="11" style="52" customWidth="1"/>
    <col min="4127" max="4128" width="0" style="52" hidden="1" customWidth="1"/>
    <col min="4129" max="4129" width="11" style="52" customWidth="1"/>
    <col min="4130" max="4131" width="0" style="52" hidden="1" customWidth="1"/>
    <col min="4132" max="4132" width="9" style="52"/>
    <col min="4133" max="4148" width="6.75" style="52" customWidth="1"/>
    <col min="4149" max="4333" width="9" style="52"/>
    <col min="4334" max="4334" width="6.75" style="52" customWidth="1"/>
    <col min="4335" max="4335" width="3.25" style="52" customWidth="1"/>
    <col min="4336" max="4336" width="6.75" style="52" customWidth="1"/>
    <col min="4337" max="4337" width="11.875" style="52" customWidth="1"/>
    <col min="4338" max="4339" width="0" style="52" hidden="1" customWidth="1"/>
    <col min="4340" max="4340" width="11.875" style="52" customWidth="1"/>
    <col min="4341" max="4342" width="0" style="52" hidden="1" customWidth="1"/>
    <col min="4343" max="4343" width="11.875" style="52" customWidth="1"/>
    <col min="4344" max="4345" width="0" style="52" hidden="1" customWidth="1"/>
    <col min="4346" max="4346" width="11.875" style="52" customWidth="1"/>
    <col min="4347" max="4348" width="0" style="52" hidden="1" customWidth="1"/>
    <col min="4349" max="4349" width="11.875" style="52" customWidth="1"/>
    <col min="4350" max="4351" width="0" style="52" hidden="1" customWidth="1"/>
    <col min="4352" max="4352" width="11.875" style="52" customWidth="1"/>
    <col min="4353" max="4354" width="0" style="52" hidden="1" customWidth="1"/>
    <col min="4355" max="4355" width="11" style="52" customWidth="1"/>
    <col min="4356" max="4357" width="0" style="52" hidden="1" customWidth="1"/>
    <col min="4358" max="4358" width="11" style="52" customWidth="1"/>
    <col min="4359" max="4360" width="0" style="52" hidden="1" customWidth="1"/>
    <col min="4361" max="4361" width="11" style="52" customWidth="1"/>
    <col min="4362" max="4363" width="0" style="52" hidden="1" customWidth="1"/>
    <col min="4364" max="4364" width="11" style="52" customWidth="1"/>
    <col min="4365" max="4366" width="0" style="52" hidden="1" customWidth="1"/>
    <col min="4367" max="4367" width="11" style="52" customWidth="1"/>
    <col min="4368" max="4369" width="0" style="52" hidden="1" customWidth="1"/>
    <col min="4370" max="4370" width="11" style="52" customWidth="1"/>
    <col min="4371" max="4372" width="0" style="52" hidden="1" customWidth="1"/>
    <col min="4373" max="4373" width="11" style="52" customWidth="1"/>
    <col min="4374" max="4375" width="0" style="52" hidden="1" customWidth="1"/>
    <col min="4376" max="4376" width="11" style="52" customWidth="1"/>
    <col min="4377" max="4378" width="0" style="52" hidden="1" customWidth="1"/>
    <col min="4379" max="4379" width="11" style="52" customWidth="1"/>
    <col min="4380" max="4381" width="0" style="52" hidden="1" customWidth="1"/>
    <col min="4382" max="4382" width="11" style="52" customWidth="1"/>
    <col min="4383" max="4384" width="0" style="52" hidden="1" customWidth="1"/>
    <col min="4385" max="4385" width="11" style="52" customWidth="1"/>
    <col min="4386" max="4387" width="0" style="52" hidden="1" customWidth="1"/>
    <col min="4388" max="4388" width="9" style="52"/>
    <col min="4389" max="4404" width="6.75" style="52" customWidth="1"/>
    <col min="4405" max="4589" width="9" style="52"/>
    <col min="4590" max="4590" width="6.75" style="52" customWidth="1"/>
    <col min="4591" max="4591" width="3.25" style="52" customWidth="1"/>
    <col min="4592" max="4592" width="6.75" style="52" customWidth="1"/>
    <col min="4593" max="4593" width="11.875" style="52" customWidth="1"/>
    <col min="4594" max="4595" width="0" style="52" hidden="1" customWidth="1"/>
    <col min="4596" max="4596" width="11.875" style="52" customWidth="1"/>
    <col min="4597" max="4598" width="0" style="52" hidden="1" customWidth="1"/>
    <col min="4599" max="4599" width="11.875" style="52" customWidth="1"/>
    <col min="4600" max="4601" width="0" style="52" hidden="1" customWidth="1"/>
    <col min="4602" max="4602" width="11.875" style="52" customWidth="1"/>
    <col min="4603" max="4604" width="0" style="52" hidden="1" customWidth="1"/>
    <col min="4605" max="4605" width="11.875" style="52" customWidth="1"/>
    <col min="4606" max="4607" width="0" style="52" hidden="1" customWidth="1"/>
    <col min="4608" max="4608" width="11.875" style="52" customWidth="1"/>
    <col min="4609" max="4610" width="0" style="52" hidden="1" customWidth="1"/>
    <col min="4611" max="4611" width="11" style="52" customWidth="1"/>
    <col min="4612" max="4613" width="0" style="52" hidden="1" customWidth="1"/>
    <col min="4614" max="4614" width="11" style="52" customWidth="1"/>
    <col min="4615" max="4616" width="0" style="52" hidden="1" customWidth="1"/>
    <col min="4617" max="4617" width="11" style="52" customWidth="1"/>
    <col min="4618" max="4619" width="0" style="52" hidden="1" customWidth="1"/>
    <col min="4620" max="4620" width="11" style="52" customWidth="1"/>
    <col min="4621" max="4622" width="0" style="52" hidden="1" customWidth="1"/>
    <col min="4623" max="4623" width="11" style="52" customWidth="1"/>
    <col min="4624" max="4625" width="0" style="52" hidden="1" customWidth="1"/>
    <col min="4626" max="4626" width="11" style="52" customWidth="1"/>
    <col min="4627" max="4628" width="0" style="52" hidden="1" customWidth="1"/>
    <col min="4629" max="4629" width="11" style="52" customWidth="1"/>
    <col min="4630" max="4631" width="0" style="52" hidden="1" customWidth="1"/>
    <col min="4632" max="4632" width="11" style="52" customWidth="1"/>
    <col min="4633" max="4634" width="0" style="52" hidden="1" customWidth="1"/>
    <col min="4635" max="4635" width="11" style="52" customWidth="1"/>
    <col min="4636" max="4637" width="0" style="52" hidden="1" customWidth="1"/>
    <col min="4638" max="4638" width="11" style="52" customWidth="1"/>
    <col min="4639" max="4640" width="0" style="52" hidden="1" customWidth="1"/>
    <col min="4641" max="4641" width="11" style="52" customWidth="1"/>
    <col min="4642" max="4643" width="0" style="52" hidden="1" customWidth="1"/>
    <col min="4644" max="4644" width="9" style="52"/>
    <col min="4645" max="4660" width="6.75" style="52" customWidth="1"/>
    <col min="4661" max="4845" width="9" style="52"/>
    <col min="4846" max="4846" width="6.75" style="52" customWidth="1"/>
    <col min="4847" max="4847" width="3.25" style="52" customWidth="1"/>
    <col min="4848" max="4848" width="6.75" style="52" customWidth="1"/>
    <col min="4849" max="4849" width="11.875" style="52" customWidth="1"/>
    <col min="4850" max="4851" width="0" style="52" hidden="1" customWidth="1"/>
    <col min="4852" max="4852" width="11.875" style="52" customWidth="1"/>
    <col min="4853" max="4854" width="0" style="52" hidden="1" customWidth="1"/>
    <col min="4855" max="4855" width="11.875" style="52" customWidth="1"/>
    <col min="4856" max="4857" width="0" style="52" hidden="1" customWidth="1"/>
    <col min="4858" max="4858" width="11.875" style="52" customWidth="1"/>
    <col min="4859" max="4860" width="0" style="52" hidden="1" customWidth="1"/>
    <col min="4861" max="4861" width="11.875" style="52" customWidth="1"/>
    <col min="4862" max="4863" width="0" style="52" hidden="1" customWidth="1"/>
    <col min="4864" max="4864" width="11.875" style="52" customWidth="1"/>
    <col min="4865" max="4866" width="0" style="52" hidden="1" customWidth="1"/>
    <col min="4867" max="4867" width="11" style="52" customWidth="1"/>
    <col min="4868" max="4869" width="0" style="52" hidden="1" customWidth="1"/>
    <col min="4870" max="4870" width="11" style="52" customWidth="1"/>
    <col min="4871" max="4872" width="0" style="52" hidden="1" customWidth="1"/>
    <col min="4873" max="4873" width="11" style="52" customWidth="1"/>
    <col min="4874" max="4875" width="0" style="52" hidden="1" customWidth="1"/>
    <col min="4876" max="4876" width="11" style="52" customWidth="1"/>
    <col min="4877" max="4878" width="0" style="52" hidden="1" customWidth="1"/>
    <col min="4879" max="4879" width="11" style="52" customWidth="1"/>
    <col min="4880" max="4881" width="0" style="52" hidden="1" customWidth="1"/>
    <col min="4882" max="4882" width="11" style="52" customWidth="1"/>
    <col min="4883" max="4884" width="0" style="52" hidden="1" customWidth="1"/>
    <col min="4885" max="4885" width="11" style="52" customWidth="1"/>
    <col min="4886" max="4887" width="0" style="52" hidden="1" customWidth="1"/>
    <col min="4888" max="4888" width="11" style="52" customWidth="1"/>
    <col min="4889" max="4890" width="0" style="52" hidden="1" customWidth="1"/>
    <col min="4891" max="4891" width="11" style="52" customWidth="1"/>
    <col min="4892" max="4893" width="0" style="52" hidden="1" customWidth="1"/>
    <col min="4894" max="4894" width="11" style="52" customWidth="1"/>
    <col min="4895" max="4896" width="0" style="52" hidden="1" customWidth="1"/>
    <col min="4897" max="4897" width="11" style="52" customWidth="1"/>
    <col min="4898" max="4899" width="0" style="52" hidden="1" customWidth="1"/>
    <col min="4900" max="4900" width="9" style="52"/>
    <col min="4901" max="4916" width="6.75" style="52" customWidth="1"/>
    <col min="4917" max="5101" width="9" style="52"/>
    <col min="5102" max="5102" width="6.75" style="52" customWidth="1"/>
    <col min="5103" max="5103" width="3.25" style="52" customWidth="1"/>
    <col min="5104" max="5104" width="6.75" style="52" customWidth="1"/>
    <col min="5105" max="5105" width="11.875" style="52" customWidth="1"/>
    <col min="5106" max="5107" width="0" style="52" hidden="1" customWidth="1"/>
    <col min="5108" max="5108" width="11.875" style="52" customWidth="1"/>
    <col min="5109" max="5110" width="0" style="52" hidden="1" customWidth="1"/>
    <col min="5111" max="5111" width="11.875" style="52" customWidth="1"/>
    <col min="5112" max="5113" width="0" style="52" hidden="1" customWidth="1"/>
    <col min="5114" max="5114" width="11.875" style="52" customWidth="1"/>
    <col min="5115" max="5116" width="0" style="52" hidden="1" customWidth="1"/>
    <col min="5117" max="5117" width="11.875" style="52" customWidth="1"/>
    <col min="5118" max="5119" width="0" style="52" hidden="1" customWidth="1"/>
    <col min="5120" max="5120" width="11.875" style="52" customWidth="1"/>
    <col min="5121" max="5122" width="0" style="52" hidden="1" customWidth="1"/>
    <col min="5123" max="5123" width="11" style="52" customWidth="1"/>
    <col min="5124" max="5125" width="0" style="52" hidden="1" customWidth="1"/>
    <col min="5126" max="5126" width="11" style="52" customWidth="1"/>
    <col min="5127" max="5128" width="0" style="52" hidden="1" customWidth="1"/>
    <col min="5129" max="5129" width="11" style="52" customWidth="1"/>
    <col min="5130" max="5131" width="0" style="52" hidden="1" customWidth="1"/>
    <col min="5132" max="5132" width="11" style="52" customWidth="1"/>
    <col min="5133" max="5134" width="0" style="52" hidden="1" customWidth="1"/>
    <col min="5135" max="5135" width="11" style="52" customWidth="1"/>
    <col min="5136" max="5137" width="0" style="52" hidden="1" customWidth="1"/>
    <col min="5138" max="5138" width="11" style="52" customWidth="1"/>
    <col min="5139" max="5140" width="0" style="52" hidden="1" customWidth="1"/>
    <col min="5141" max="5141" width="11" style="52" customWidth="1"/>
    <col min="5142" max="5143" width="0" style="52" hidden="1" customWidth="1"/>
    <col min="5144" max="5144" width="11" style="52" customWidth="1"/>
    <col min="5145" max="5146" width="0" style="52" hidden="1" customWidth="1"/>
    <col min="5147" max="5147" width="11" style="52" customWidth="1"/>
    <col min="5148" max="5149" width="0" style="52" hidden="1" customWidth="1"/>
    <col min="5150" max="5150" width="11" style="52" customWidth="1"/>
    <col min="5151" max="5152" width="0" style="52" hidden="1" customWidth="1"/>
    <col min="5153" max="5153" width="11" style="52" customWidth="1"/>
    <col min="5154" max="5155" width="0" style="52" hidden="1" customWidth="1"/>
    <col min="5156" max="5156" width="9" style="52"/>
    <col min="5157" max="5172" width="6.75" style="52" customWidth="1"/>
    <col min="5173" max="5357" width="9" style="52"/>
    <col min="5358" max="5358" width="6.75" style="52" customWidth="1"/>
    <col min="5359" max="5359" width="3.25" style="52" customWidth="1"/>
    <col min="5360" max="5360" width="6.75" style="52" customWidth="1"/>
    <col min="5361" max="5361" width="11.875" style="52" customWidth="1"/>
    <col min="5362" max="5363" width="0" style="52" hidden="1" customWidth="1"/>
    <col min="5364" max="5364" width="11.875" style="52" customWidth="1"/>
    <col min="5365" max="5366" width="0" style="52" hidden="1" customWidth="1"/>
    <col min="5367" max="5367" width="11.875" style="52" customWidth="1"/>
    <col min="5368" max="5369" width="0" style="52" hidden="1" customWidth="1"/>
    <col min="5370" max="5370" width="11.875" style="52" customWidth="1"/>
    <col min="5371" max="5372" width="0" style="52" hidden="1" customWidth="1"/>
    <col min="5373" max="5373" width="11.875" style="52" customWidth="1"/>
    <col min="5374" max="5375" width="0" style="52" hidden="1" customWidth="1"/>
    <col min="5376" max="5376" width="11.875" style="52" customWidth="1"/>
    <col min="5377" max="5378" width="0" style="52" hidden="1" customWidth="1"/>
    <col min="5379" max="5379" width="11" style="52" customWidth="1"/>
    <col min="5380" max="5381" width="0" style="52" hidden="1" customWidth="1"/>
    <col min="5382" max="5382" width="11" style="52" customWidth="1"/>
    <col min="5383" max="5384" width="0" style="52" hidden="1" customWidth="1"/>
    <col min="5385" max="5385" width="11" style="52" customWidth="1"/>
    <col min="5386" max="5387" width="0" style="52" hidden="1" customWidth="1"/>
    <col min="5388" max="5388" width="11" style="52" customWidth="1"/>
    <col min="5389" max="5390" width="0" style="52" hidden="1" customWidth="1"/>
    <col min="5391" max="5391" width="11" style="52" customWidth="1"/>
    <col min="5392" max="5393" width="0" style="52" hidden="1" customWidth="1"/>
    <col min="5394" max="5394" width="11" style="52" customWidth="1"/>
    <col min="5395" max="5396" width="0" style="52" hidden="1" customWidth="1"/>
    <col min="5397" max="5397" width="11" style="52" customWidth="1"/>
    <col min="5398" max="5399" width="0" style="52" hidden="1" customWidth="1"/>
    <col min="5400" max="5400" width="11" style="52" customWidth="1"/>
    <col min="5401" max="5402" width="0" style="52" hidden="1" customWidth="1"/>
    <col min="5403" max="5403" width="11" style="52" customWidth="1"/>
    <col min="5404" max="5405" width="0" style="52" hidden="1" customWidth="1"/>
    <col min="5406" max="5406" width="11" style="52" customWidth="1"/>
    <col min="5407" max="5408" width="0" style="52" hidden="1" customWidth="1"/>
    <col min="5409" max="5409" width="11" style="52" customWidth="1"/>
    <col min="5410" max="5411" width="0" style="52" hidden="1" customWidth="1"/>
    <col min="5412" max="5412" width="9" style="52"/>
    <col min="5413" max="5428" width="6.75" style="52" customWidth="1"/>
    <col min="5429" max="5613" width="9" style="52"/>
    <col min="5614" max="5614" width="6.75" style="52" customWidth="1"/>
    <col min="5615" max="5615" width="3.25" style="52" customWidth="1"/>
    <col min="5616" max="5616" width="6.75" style="52" customWidth="1"/>
    <col min="5617" max="5617" width="11.875" style="52" customWidth="1"/>
    <col min="5618" max="5619" width="0" style="52" hidden="1" customWidth="1"/>
    <col min="5620" max="5620" width="11.875" style="52" customWidth="1"/>
    <col min="5621" max="5622" width="0" style="52" hidden="1" customWidth="1"/>
    <col min="5623" max="5623" width="11.875" style="52" customWidth="1"/>
    <col min="5624" max="5625" width="0" style="52" hidden="1" customWidth="1"/>
    <col min="5626" max="5626" width="11.875" style="52" customWidth="1"/>
    <col min="5627" max="5628" width="0" style="52" hidden="1" customWidth="1"/>
    <col min="5629" max="5629" width="11.875" style="52" customWidth="1"/>
    <col min="5630" max="5631" width="0" style="52" hidden="1" customWidth="1"/>
    <col min="5632" max="5632" width="11.875" style="52" customWidth="1"/>
    <col min="5633" max="5634" width="0" style="52" hidden="1" customWidth="1"/>
    <col min="5635" max="5635" width="11" style="52" customWidth="1"/>
    <col min="5636" max="5637" width="0" style="52" hidden="1" customWidth="1"/>
    <col min="5638" max="5638" width="11" style="52" customWidth="1"/>
    <col min="5639" max="5640" width="0" style="52" hidden="1" customWidth="1"/>
    <col min="5641" max="5641" width="11" style="52" customWidth="1"/>
    <col min="5642" max="5643" width="0" style="52" hidden="1" customWidth="1"/>
    <col min="5644" max="5644" width="11" style="52" customWidth="1"/>
    <col min="5645" max="5646" width="0" style="52" hidden="1" customWidth="1"/>
    <col min="5647" max="5647" width="11" style="52" customWidth="1"/>
    <col min="5648" max="5649" width="0" style="52" hidden="1" customWidth="1"/>
    <col min="5650" max="5650" width="11" style="52" customWidth="1"/>
    <col min="5651" max="5652" width="0" style="52" hidden="1" customWidth="1"/>
    <col min="5653" max="5653" width="11" style="52" customWidth="1"/>
    <col min="5654" max="5655" width="0" style="52" hidden="1" customWidth="1"/>
    <col min="5656" max="5656" width="11" style="52" customWidth="1"/>
    <col min="5657" max="5658" width="0" style="52" hidden="1" customWidth="1"/>
    <col min="5659" max="5659" width="11" style="52" customWidth="1"/>
    <col min="5660" max="5661" width="0" style="52" hidden="1" customWidth="1"/>
    <col min="5662" max="5662" width="11" style="52" customWidth="1"/>
    <col min="5663" max="5664" width="0" style="52" hidden="1" customWidth="1"/>
    <col min="5665" max="5665" width="11" style="52" customWidth="1"/>
    <col min="5666" max="5667" width="0" style="52" hidden="1" customWidth="1"/>
    <col min="5668" max="5668" width="9" style="52"/>
    <col min="5669" max="5684" width="6.75" style="52" customWidth="1"/>
    <col min="5685" max="5869" width="9" style="52"/>
    <col min="5870" max="5870" width="6.75" style="52" customWidth="1"/>
    <col min="5871" max="5871" width="3.25" style="52" customWidth="1"/>
    <col min="5872" max="5872" width="6.75" style="52" customWidth="1"/>
    <col min="5873" max="5873" width="11.875" style="52" customWidth="1"/>
    <col min="5874" max="5875" width="0" style="52" hidden="1" customWidth="1"/>
    <col min="5876" max="5876" width="11.875" style="52" customWidth="1"/>
    <col min="5877" max="5878" width="0" style="52" hidden="1" customWidth="1"/>
    <col min="5879" max="5879" width="11.875" style="52" customWidth="1"/>
    <col min="5880" max="5881" width="0" style="52" hidden="1" customWidth="1"/>
    <col min="5882" max="5882" width="11.875" style="52" customWidth="1"/>
    <col min="5883" max="5884" width="0" style="52" hidden="1" customWidth="1"/>
    <col min="5885" max="5885" width="11.875" style="52" customWidth="1"/>
    <col min="5886" max="5887" width="0" style="52" hidden="1" customWidth="1"/>
    <col min="5888" max="5888" width="11.875" style="52" customWidth="1"/>
    <col min="5889" max="5890" width="0" style="52" hidden="1" customWidth="1"/>
    <col min="5891" max="5891" width="11" style="52" customWidth="1"/>
    <col min="5892" max="5893" width="0" style="52" hidden="1" customWidth="1"/>
    <col min="5894" max="5894" width="11" style="52" customWidth="1"/>
    <col min="5895" max="5896" width="0" style="52" hidden="1" customWidth="1"/>
    <col min="5897" max="5897" width="11" style="52" customWidth="1"/>
    <col min="5898" max="5899" width="0" style="52" hidden="1" customWidth="1"/>
    <col min="5900" max="5900" width="11" style="52" customWidth="1"/>
    <col min="5901" max="5902" width="0" style="52" hidden="1" customWidth="1"/>
    <col min="5903" max="5903" width="11" style="52" customWidth="1"/>
    <col min="5904" max="5905" width="0" style="52" hidden="1" customWidth="1"/>
    <col min="5906" max="5906" width="11" style="52" customWidth="1"/>
    <col min="5907" max="5908" width="0" style="52" hidden="1" customWidth="1"/>
    <col min="5909" max="5909" width="11" style="52" customWidth="1"/>
    <col min="5910" max="5911" width="0" style="52" hidden="1" customWidth="1"/>
    <col min="5912" max="5912" width="11" style="52" customWidth="1"/>
    <col min="5913" max="5914" width="0" style="52" hidden="1" customWidth="1"/>
    <col min="5915" max="5915" width="11" style="52" customWidth="1"/>
    <col min="5916" max="5917" width="0" style="52" hidden="1" customWidth="1"/>
    <col min="5918" max="5918" width="11" style="52" customWidth="1"/>
    <col min="5919" max="5920" width="0" style="52" hidden="1" customWidth="1"/>
    <col min="5921" max="5921" width="11" style="52" customWidth="1"/>
    <col min="5922" max="5923" width="0" style="52" hidden="1" customWidth="1"/>
    <col min="5924" max="5924" width="9" style="52"/>
    <col min="5925" max="5940" width="6.75" style="52" customWidth="1"/>
    <col min="5941" max="6125" width="9" style="52"/>
    <col min="6126" max="6126" width="6.75" style="52" customWidth="1"/>
    <col min="6127" max="6127" width="3.25" style="52" customWidth="1"/>
    <col min="6128" max="6128" width="6.75" style="52" customWidth="1"/>
    <col min="6129" max="6129" width="11.875" style="52" customWidth="1"/>
    <col min="6130" max="6131" width="0" style="52" hidden="1" customWidth="1"/>
    <col min="6132" max="6132" width="11.875" style="52" customWidth="1"/>
    <col min="6133" max="6134" width="0" style="52" hidden="1" customWidth="1"/>
    <col min="6135" max="6135" width="11.875" style="52" customWidth="1"/>
    <col min="6136" max="6137" width="0" style="52" hidden="1" customWidth="1"/>
    <col min="6138" max="6138" width="11.875" style="52" customWidth="1"/>
    <col min="6139" max="6140" width="0" style="52" hidden="1" customWidth="1"/>
    <col min="6141" max="6141" width="11.875" style="52" customWidth="1"/>
    <col min="6142" max="6143" width="0" style="52" hidden="1" customWidth="1"/>
    <col min="6144" max="6144" width="11.875" style="52" customWidth="1"/>
    <col min="6145" max="6146" width="0" style="52" hidden="1" customWidth="1"/>
    <col min="6147" max="6147" width="11" style="52" customWidth="1"/>
    <col min="6148" max="6149" width="0" style="52" hidden="1" customWidth="1"/>
    <col min="6150" max="6150" width="11" style="52" customWidth="1"/>
    <col min="6151" max="6152" width="0" style="52" hidden="1" customWidth="1"/>
    <col min="6153" max="6153" width="11" style="52" customWidth="1"/>
    <col min="6154" max="6155" width="0" style="52" hidden="1" customWidth="1"/>
    <col min="6156" max="6156" width="11" style="52" customWidth="1"/>
    <col min="6157" max="6158" width="0" style="52" hidden="1" customWidth="1"/>
    <col min="6159" max="6159" width="11" style="52" customWidth="1"/>
    <col min="6160" max="6161" width="0" style="52" hidden="1" customWidth="1"/>
    <col min="6162" max="6162" width="11" style="52" customWidth="1"/>
    <col min="6163" max="6164" width="0" style="52" hidden="1" customWidth="1"/>
    <col min="6165" max="6165" width="11" style="52" customWidth="1"/>
    <col min="6166" max="6167" width="0" style="52" hidden="1" customWidth="1"/>
    <col min="6168" max="6168" width="11" style="52" customWidth="1"/>
    <col min="6169" max="6170" width="0" style="52" hidden="1" customWidth="1"/>
    <col min="6171" max="6171" width="11" style="52" customWidth="1"/>
    <col min="6172" max="6173" width="0" style="52" hidden="1" customWidth="1"/>
    <col min="6174" max="6174" width="11" style="52" customWidth="1"/>
    <col min="6175" max="6176" width="0" style="52" hidden="1" customWidth="1"/>
    <col min="6177" max="6177" width="11" style="52" customWidth="1"/>
    <col min="6178" max="6179" width="0" style="52" hidden="1" customWidth="1"/>
    <col min="6180" max="6180" width="9" style="52"/>
    <col min="6181" max="6196" width="6.75" style="52" customWidth="1"/>
    <col min="6197" max="6381" width="9" style="52"/>
    <col min="6382" max="6382" width="6.75" style="52" customWidth="1"/>
    <col min="6383" max="6383" width="3.25" style="52" customWidth="1"/>
    <col min="6384" max="6384" width="6.75" style="52" customWidth="1"/>
    <col min="6385" max="6385" width="11.875" style="52" customWidth="1"/>
    <col min="6386" max="6387" width="0" style="52" hidden="1" customWidth="1"/>
    <col min="6388" max="6388" width="11.875" style="52" customWidth="1"/>
    <col min="6389" max="6390" width="0" style="52" hidden="1" customWidth="1"/>
    <col min="6391" max="6391" width="11.875" style="52" customWidth="1"/>
    <col min="6392" max="6393" width="0" style="52" hidden="1" customWidth="1"/>
    <col min="6394" max="6394" width="11.875" style="52" customWidth="1"/>
    <col min="6395" max="6396" width="0" style="52" hidden="1" customWidth="1"/>
    <col min="6397" max="6397" width="11.875" style="52" customWidth="1"/>
    <col min="6398" max="6399" width="0" style="52" hidden="1" customWidth="1"/>
    <col min="6400" max="6400" width="11.875" style="52" customWidth="1"/>
    <col min="6401" max="6402" width="0" style="52" hidden="1" customWidth="1"/>
    <col min="6403" max="6403" width="11" style="52" customWidth="1"/>
    <col min="6404" max="6405" width="0" style="52" hidden="1" customWidth="1"/>
    <col min="6406" max="6406" width="11" style="52" customWidth="1"/>
    <col min="6407" max="6408" width="0" style="52" hidden="1" customWidth="1"/>
    <col min="6409" max="6409" width="11" style="52" customWidth="1"/>
    <col min="6410" max="6411" width="0" style="52" hidden="1" customWidth="1"/>
    <col min="6412" max="6412" width="11" style="52" customWidth="1"/>
    <col min="6413" max="6414" width="0" style="52" hidden="1" customWidth="1"/>
    <col min="6415" max="6415" width="11" style="52" customWidth="1"/>
    <col min="6416" max="6417" width="0" style="52" hidden="1" customWidth="1"/>
    <col min="6418" max="6418" width="11" style="52" customWidth="1"/>
    <col min="6419" max="6420" width="0" style="52" hidden="1" customWidth="1"/>
    <col min="6421" max="6421" width="11" style="52" customWidth="1"/>
    <col min="6422" max="6423" width="0" style="52" hidden="1" customWidth="1"/>
    <col min="6424" max="6424" width="11" style="52" customWidth="1"/>
    <col min="6425" max="6426" width="0" style="52" hidden="1" customWidth="1"/>
    <col min="6427" max="6427" width="11" style="52" customWidth="1"/>
    <col min="6428" max="6429" width="0" style="52" hidden="1" customWidth="1"/>
    <col min="6430" max="6430" width="11" style="52" customWidth="1"/>
    <col min="6431" max="6432" width="0" style="52" hidden="1" customWidth="1"/>
    <col min="6433" max="6433" width="11" style="52" customWidth="1"/>
    <col min="6434" max="6435" width="0" style="52" hidden="1" customWidth="1"/>
    <col min="6436" max="6436" width="9" style="52"/>
    <col min="6437" max="6452" width="6.75" style="52" customWidth="1"/>
    <col min="6453" max="6637" width="9" style="52"/>
    <col min="6638" max="6638" width="6.75" style="52" customWidth="1"/>
    <col min="6639" max="6639" width="3.25" style="52" customWidth="1"/>
    <col min="6640" max="6640" width="6.75" style="52" customWidth="1"/>
    <col min="6641" max="6641" width="11.875" style="52" customWidth="1"/>
    <col min="6642" max="6643" width="0" style="52" hidden="1" customWidth="1"/>
    <col min="6644" max="6644" width="11.875" style="52" customWidth="1"/>
    <col min="6645" max="6646" width="0" style="52" hidden="1" customWidth="1"/>
    <col min="6647" max="6647" width="11.875" style="52" customWidth="1"/>
    <col min="6648" max="6649" width="0" style="52" hidden="1" customWidth="1"/>
    <col min="6650" max="6650" width="11.875" style="52" customWidth="1"/>
    <col min="6651" max="6652" width="0" style="52" hidden="1" customWidth="1"/>
    <col min="6653" max="6653" width="11.875" style="52" customWidth="1"/>
    <col min="6654" max="6655" width="0" style="52" hidden="1" customWidth="1"/>
    <col min="6656" max="6656" width="11.875" style="52" customWidth="1"/>
    <col min="6657" max="6658" width="0" style="52" hidden="1" customWidth="1"/>
    <col min="6659" max="6659" width="11" style="52" customWidth="1"/>
    <col min="6660" max="6661" width="0" style="52" hidden="1" customWidth="1"/>
    <col min="6662" max="6662" width="11" style="52" customWidth="1"/>
    <col min="6663" max="6664" width="0" style="52" hidden="1" customWidth="1"/>
    <col min="6665" max="6665" width="11" style="52" customWidth="1"/>
    <col min="6666" max="6667" width="0" style="52" hidden="1" customWidth="1"/>
    <col min="6668" max="6668" width="11" style="52" customWidth="1"/>
    <col min="6669" max="6670" width="0" style="52" hidden="1" customWidth="1"/>
    <col min="6671" max="6671" width="11" style="52" customWidth="1"/>
    <col min="6672" max="6673" width="0" style="52" hidden="1" customWidth="1"/>
    <col min="6674" max="6674" width="11" style="52" customWidth="1"/>
    <col min="6675" max="6676" width="0" style="52" hidden="1" customWidth="1"/>
    <col min="6677" max="6677" width="11" style="52" customWidth="1"/>
    <col min="6678" max="6679" width="0" style="52" hidden="1" customWidth="1"/>
    <col min="6680" max="6680" width="11" style="52" customWidth="1"/>
    <col min="6681" max="6682" width="0" style="52" hidden="1" customWidth="1"/>
    <col min="6683" max="6683" width="11" style="52" customWidth="1"/>
    <col min="6684" max="6685" width="0" style="52" hidden="1" customWidth="1"/>
    <col min="6686" max="6686" width="11" style="52" customWidth="1"/>
    <col min="6687" max="6688" width="0" style="52" hidden="1" customWidth="1"/>
    <col min="6689" max="6689" width="11" style="52" customWidth="1"/>
    <col min="6690" max="6691" width="0" style="52" hidden="1" customWidth="1"/>
    <col min="6692" max="6692" width="9" style="52"/>
    <col min="6693" max="6708" width="6.75" style="52" customWidth="1"/>
    <col min="6709" max="6893" width="9" style="52"/>
    <col min="6894" max="6894" width="6.75" style="52" customWidth="1"/>
    <col min="6895" max="6895" width="3.25" style="52" customWidth="1"/>
    <col min="6896" max="6896" width="6.75" style="52" customWidth="1"/>
    <col min="6897" max="6897" width="11.875" style="52" customWidth="1"/>
    <col min="6898" max="6899" width="0" style="52" hidden="1" customWidth="1"/>
    <col min="6900" max="6900" width="11.875" style="52" customWidth="1"/>
    <col min="6901" max="6902" width="0" style="52" hidden="1" customWidth="1"/>
    <col min="6903" max="6903" width="11.875" style="52" customWidth="1"/>
    <col min="6904" max="6905" width="0" style="52" hidden="1" customWidth="1"/>
    <col min="6906" max="6906" width="11.875" style="52" customWidth="1"/>
    <col min="6907" max="6908" width="0" style="52" hidden="1" customWidth="1"/>
    <col min="6909" max="6909" width="11.875" style="52" customWidth="1"/>
    <col min="6910" max="6911" width="0" style="52" hidden="1" customWidth="1"/>
    <col min="6912" max="6912" width="11.875" style="52" customWidth="1"/>
    <col min="6913" max="6914" width="0" style="52" hidden="1" customWidth="1"/>
    <col min="6915" max="6915" width="11" style="52" customWidth="1"/>
    <col min="6916" max="6917" width="0" style="52" hidden="1" customWidth="1"/>
    <col min="6918" max="6918" width="11" style="52" customWidth="1"/>
    <col min="6919" max="6920" width="0" style="52" hidden="1" customWidth="1"/>
    <col min="6921" max="6921" width="11" style="52" customWidth="1"/>
    <col min="6922" max="6923" width="0" style="52" hidden="1" customWidth="1"/>
    <col min="6924" max="6924" width="11" style="52" customWidth="1"/>
    <col min="6925" max="6926" width="0" style="52" hidden="1" customWidth="1"/>
    <col min="6927" max="6927" width="11" style="52" customWidth="1"/>
    <col min="6928" max="6929" width="0" style="52" hidden="1" customWidth="1"/>
    <col min="6930" max="6930" width="11" style="52" customWidth="1"/>
    <col min="6931" max="6932" width="0" style="52" hidden="1" customWidth="1"/>
    <col min="6933" max="6933" width="11" style="52" customWidth="1"/>
    <col min="6934" max="6935" width="0" style="52" hidden="1" customWidth="1"/>
    <col min="6936" max="6936" width="11" style="52" customWidth="1"/>
    <col min="6937" max="6938" width="0" style="52" hidden="1" customWidth="1"/>
    <col min="6939" max="6939" width="11" style="52" customWidth="1"/>
    <col min="6940" max="6941" width="0" style="52" hidden="1" customWidth="1"/>
    <col min="6942" max="6942" width="11" style="52" customWidth="1"/>
    <col min="6943" max="6944" width="0" style="52" hidden="1" customWidth="1"/>
    <col min="6945" max="6945" width="11" style="52" customWidth="1"/>
    <col min="6946" max="6947" width="0" style="52" hidden="1" customWidth="1"/>
    <col min="6948" max="6948" width="9" style="52"/>
    <col min="6949" max="6964" width="6.75" style="52" customWidth="1"/>
    <col min="6965" max="7149" width="9" style="52"/>
    <col min="7150" max="7150" width="6.75" style="52" customWidth="1"/>
    <col min="7151" max="7151" width="3.25" style="52" customWidth="1"/>
    <col min="7152" max="7152" width="6.75" style="52" customWidth="1"/>
    <col min="7153" max="7153" width="11.875" style="52" customWidth="1"/>
    <col min="7154" max="7155" width="0" style="52" hidden="1" customWidth="1"/>
    <col min="7156" max="7156" width="11.875" style="52" customWidth="1"/>
    <col min="7157" max="7158" width="0" style="52" hidden="1" customWidth="1"/>
    <col min="7159" max="7159" width="11.875" style="52" customWidth="1"/>
    <col min="7160" max="7161" width="0" style="52" hidden="1" customWidth="1"/>
    <col min="7162" max="7162" width="11.875" style="52" customWidth="1"/>
    <col min="7163" max="7164" width="0" style="52" hidden="1" customWidth="1"/>
    <col min="7165" max="7165" width="11.875" style="52" customWidth="1"/>
    <col min="7166" max="7167" width="0" style="52" hidden="1" customWidth="1"/>
    <col min="7168" max="7168" width="11.875" style="52" customWidth="1"/>
    <col min="7169" max="7170" width="0" style="52" hidden="1" customWidth="1"/>
    <col min="7171" max="7171" width="11" style="52" customWidth="1"/>
    <col min="7172" max="7173" width="0" style="52" hidden="1" customWidth="1"/>
    <col min="7174" max="7174" width="11" style="52" customWidth="1"/>
    <col min="7175" max="7176" width="0" style="52" hidden="1" customWidth="1"/>
    <col min="7177" max="7177" width="11" style="52" customWidth="1"/>
    <col min="7178" max="7179" width="0" style="52" hidden="1" customWidth="1"/>
    <col min="7180" max="7180" width="11" style="52" customWidth="1"/>
    <col min="7181" max="7182" width="0" style="52" hidden="1" customWidth="1"/>
    <col min="7183" max="7183" width="11" style="52" customWidth="1"/>
    <col min="7184" max="7185" width="0" style="52" hidden="1" customWidth="1"/>
    <col min="7186" max="7186" width="11" style="52" customWidth="1"/>
    <col min="7187" max="7188" width="0" style="52" hidden="1" customWidth="1"/>
    <col min="7189" max="7189" width="11" style="52" customWidth="1"/>
    <col min="7190" max="7191" width="0" style="52" hidden="1" customWidth="1"/>
    <col min="7192" max="7192" width="11" style="52" customWidth="1"/>
    <col min="7193" max="7194" width="0" style="52" hidden="1" customWidth="1"/>
    <col min="7195" max="7195" width="11" style="52" customWidth="1"/>
    <col min="7196" max="7197" width="0" style="52" hidden="1" customWidth="1"/>
    <col min="7198" max="7198" width="11" style="52" customWidth="1"/>
    <col min="7199" max="7200" width="0" style="52" hidden="1" customWidth="1"/>
    <col min="7201" max="7201" width="11" style="52" customWidth="1"/>
    <col min="7202" max="7203" width="0" style="52" hidden="1" customWidth="1"/>
    <col min="7204" max="7204" width="9" style="52"/>
    <col min="7205" max="7220" width="6.75" style="52" customWidth="1"/>
    <col min="7221" max="7405" width="9" style="52"/>
    <col min="7406" max="7406" width="6.75" style="52" customWidth="1"/>
    <col min="7407" max="7407" width="3.25" style="52" customWidth="1"/>
    <col min="7408" max="7408" width="6.75" style="52" customWidth="1"/>
    <col min="7409" max="7409" width="11.875" style="52" customWidth="1"/>
    <col min="7410" max="7411" width="0" style="52" hidden="1" customWidth="1"/>
    <col min="7412" max="7412" width="11.875" style="52" customWidth="1"/>
    <col min="7413" max="7414" width="0" style="52" hidden="1" customWidth="1"/>
    <col min="7415" max="7415" width="11.875" style="52" customWidth="1"/>
    <col min="7416" max="7417" width="0" style="52" hidden="1" customWidth="1"/>
    <col min="7418" max="7418" width="11.875" style="52" customWidth="1"/>
    <col min="7419" max="7420" width="0" style="52" hidden="1" customWidth="1"/>
    <col min="7421" max="7421" width="11.875" style="52" customWidth="1"/>
    <col min="7422" max="7423" width="0" style="52" hidden="1" customWidth="1"/>
    <col min="7424" max="7424" width="11.875" style="52" customWidth="1"/>
    <col min="7425" max="7426" width="0" style="52" hidden="1" customWidth="1"/>
    <col min="7427" max="7427" width="11" style="52" customWidth="1"/>
    <col min="7428" max="7429" width="0" style="52" hidden="1" customWidth="1"/>
    <col min="7430" max="7430" width="11" style="52" customWidth="1"/>
    <col min="7431" max="7432" width="0" style="52" hidden="1" customWidth="1"/>
    <col min="7433" max="7433" width="11" style="52" customWidth="1"/>
    <col min="7434" max="7435" width="0" style="52" hidden="1" customWidth="1"/>
    <col min="7436" max="7436" width="11" style="52" customWidth="1"/>
    <col min="7437" max="7438" width="0" style="52" hidden="1" customWidth="1"/>
    <col min="7439" max="7439" width="11" style="52" customWidth="1"/>
    <col min="7440" max="7441" width="0" style="52" hidden="1" customWidth="1"/>
    <col min="7442" max="7442" width="11" style="52" customWidth="1"/>
    <col min="7443" max="7444" width="0" style="52" hidden="1" customWidth="1"/>
    <col min="7445" max="7445" width="11" style="52" customWidth="1"/>
    <col min="7446" max="7447" width="0" style="52" hidden="1" customWidth="1"/>
    <col min="7448" max="7448" width="11" style="52" customWidth="1"/>
    <col min="7449" max="7450" width="0" style="52" hidden="1" customWidth="1"/>
    <col min="7451" max="7451" width="11" style="52" customWidth="1"/>
    <col min="7452" max="7453" width="0" style="52" hidden="1" customWidth="1"/>
    <col min="7454" max="7454" width="11" style="52" customWidth="1"/>
    <col min="7455" max="7456" width="0" style="52" hidden="1" customWidth="1"/>
    <col min="7457" max="7457" width="11" style="52" customWidth="1"/>
    <col min="7458" max="7459" width="0" style="52" hidden="1" customWidth="1"/>
    <col min="7460" max="7460" width="9" style="52"/>
    <col min="7461" max="7476" width="6.75" style="52" customWidth="1"/>
    <col min="7477" max="7661" width="9" style="52"/>
    <col min="7662" max="7662" width="6.75" style="52" customWidth="1"/>
    <col min="7663" max="7663" width="3.25" style="52" customWidth="1"/>
    <col min="7664" max="7664" width="6.75" style="52" customWidth="1"/>
    <col min="7665" max="7665" width="11.875" style="52" customWidth="1"/>
    <col min="7666" max="7667" width="0" style="52" hidden="1" customWidth="1"/>
    <col min="7668" max="7668" width="11.875" style="52" customWidth="1"/>
    <col min="7669" max="7670" width="0" style="52" hidden="1" customWidth="1"/>
    <col min="7671" max="7671" width="11.875" style="52" customWidth="1"/>
    <col min="7672" max="7673" width="0" style="52" hidden="1" customWidth="1"/>
    <col min="7674" max="7674" width="11.875" style="52" customWidth="1"/>
    <col min="7675" max="7676" width="0" style="52" hidden="1" customWidth="1"/>
    <col min="7677" max="7677" width="11.875" style="52" customWidth="1"/>
    <col min="7678" max="7679" width="0" style="52" hidden="1" customWidth="1"/>
    <col min="7680" max="7680" width="11.875" style="52" customWidth="1"/>
    <col min="7681" max="7682" width="0" style="52" hidden="1" customWidth="1"/>
    <col min="7683" max="7683" width="11" style="52" customWidth="1"/>
    <col min="7684" max="7685" width="0" style="52" hidden="1" customWidth="1"/>
    <col min="7686" max="7686" width="11" style="52" customWidth="1"/>
    <col min="7687" max="7688" width="0" style="52" hidden="1" customWidth="1"/>
    <col min="7689" max="7689" width="11" style="52" customWidth="1"/>
    <col min="7690" max="7691" width="0" style="52" hidden="1" customWidth="1"/>
    <col min="7692" max="7692" width="11" style="52" customWidth="1"/>
    <col min="7693" max="7694" width="0" style="52" hidden="1" customWidth="1"/>
    <col min="7695" max="7695" width="11" style="52" customWidth="1"/>
    <col min="7696" max="7697" width="0" style="52" hidden="1" customWidth="1"/>
    <col min="7698" max="7698" width="11" style="52" customWidth="1"/>
    <col min="7699" max="7700" width="0" style="52" hidden="1" customWidth="1"/>
    <col min="7701" max="7701" width="11" style="52" customWidth="1"/>
    <col min="7702" max="7703" width="0" style="52" hidden="1" customWidth="1"/>
    <col min="7704" max="7704" width="11" style="52" customWidth="1"/>
    <col min="7705" max="7706" width="0" style="52" hidden="1" customWidth="1"/>
    <col min="7707" max="7707" width="11" style="52" customWidth="1"/>
    <col min="7708" max="7709" width="0" style="52" hidden="1" customWidth="1"/>
    <col min="7710" max="7710" width="11" style="52" customWidth="1"/>
    <col min="7711" max="7712" width="0" style="52" hidden="1" customWidth="1"/>
    <col min="7713" max="7713" width="11" style="52" customWidth="1"/>
    <col min="7714" max="7715" width="0" style="52" hidden="1" customWidth="1"/>
    <col min="7716" max="7716" width="9" style="52"/>
    <col min="7717" max="7732" width="6.75" style="52" customWidth="1"/>
    <col min="7733" max="7917" width="9" style="52"/>
    <col min="7918" max="7918" width="6.75" style="52" customWidth="1"/>
    <col min="7919" max="7919" width="3.25" style="52" customWidth="1"/>
    <col min="7920" max="7920" width="6.75" style="52" customWidth="1"/>
    <col min="7921" max="7921" width="11.875" style="52" customWidth="1"/>
    <col min="7922" max="7923" width="0" style="52" hidden="1" customWidth="1"/>
    <col min="7924" max="7924" width="11.875" style="52" customWidth="1"/>
    <col min="7925" max="7926" width="0" style="52" hidden="1" customWidth="1"/>
    <col min="7927" max="7927" width="11.875" style="52" customWidth="1"/>
    <col min="7928" max="7929" width="0" style="52" hidden="1" customWidth="1"/>
    <col min="7930" max="7930" width="11.875" style="52" customWidth="1"/>
    <col min="7931" max="7932" width="0" style="52" hidden="1" customWidth="1"/>
    <col min="7933" max="7933" width="11.875" style="52" customWidth="1"/>
    <col min="7934" max="7935" width="0" style="52" hidden="1" customWidth="1"/>
    <col min="7936" max="7936" width="11.875" style="52" customWidth="1"/>
    <col min="7937" max="7938" width="0" style="52" hidden="1" customWidth="1"/>
    <col min="7939" max="7939" width="11" style="52" customWidth="1"/>
    <col min="7940" max="7941" width="0" style="52" hidden="1" customWidth="1"/>
    <col min="7942" max="7942" width="11" style="52" customWidth="1"/>
    <col min="7943" max="7944" width="0" style="52" hidden="1" customWidth="1"/>
    <col min="7945" max="7945" width="11" style="52" customWidth="1"/>
    <col min="7946" max="7947" width="0" style="52" hidden="1" customWidth="1"/>
    <col min="7948" max="7948" width="11" style="52" customWidth="1"/>
    <col min="7949" max="7950" width="0" style="52" hidden="1" customWidth="1"/>
    <col min="7951" max="7951" width="11" style="52" customWidth="1"/>
    <col min="7952" max="7953" width="0" style="52" hidden="1" customWidth="1"/>
    <col min="7954" max="7954" width="11" style="52" customWidth="1"/>
    <col min="7955" max="7956" width="0" style="52" hidden="1" customWidth="1"/>
    <col min="7957" max="7957" width="11" style="52" customWidth="1"/>
    <col min="7958" max="7959" width="0" style="52" hidden="1" customWidth="1"/>
    <col min="7960" max="7960" width="11" style="52" customWidth="1"/>
    <col min="7961" max="7962" width="0" style="52" hidden="1" customWidth="1"/>
    <col min="7963" max="7963" width="11" style="52" customWidth="1"/>
    <col min="7964" max="7965" width="0" style="52" hidden="1" customWidth="1"/>
    <col min="7966" max="7966" width="11" style="52" customWidth="1"/>
    <col min="7967" max="7968" width="0" style="52" hidden="1" customWidth="1"/>
    <col min="7969" max="7969" width="11" style="52" customWidth="1"/>
    <col min="7970" max="7971" width="0" style="52" hidden="1" customWidth="1"/>
    <col min="7972" max="7972" width="9" style="52"/>
    <col min="7973" max="7988" width="6.75" style="52" customWidth="1"/>
    <col min="7989" max="8173" width="9" style="52"/>
    <col min="8174" max="8174" width="6.75" style="52" customWidth="1"/>
    <col min="8175" max="8175" width="3.25" style="52" customWidth="1"/>
    <col min="8176" max="8176" width="6.75" style="52" customWidth="1"/>
    <col min="8177" max="8177" width="11.875" style="52" customWidth="1"/>
    <col min="8178" max="8179" width="0" style="52" hidden="1" customWidth="1"/>
    <col min="8180" max="8180" width="11.875" style="52" customWidth="1"/>
    <col min="8181" max="8182" width="0" style="52" hidden="1" customWidth="1"/>
    <col min="8183" max="8183" width="11.875" style="52" customWidth="1"/>
    <col min="8184" max="8185" width="0" style="52" hidden="1" customWidth="1"/>
    <col min="8186" max="8186" width="11.875" style="52" customWidth="1"/>
    <col min="8187" max="8188" width="0" style="52" hidden="1" customWidth="1"/>
    <col min="8189" max="8189" width="11.875" style="52" customWidth="1"/>
    <col min="8190" max="8191" width="0" style="52" hidden="1" customWidth="1"/>
    <col min="8192" max="8192" width="11.875" style="52" customWidth="1"/>
    <col min="8193" max="8194" width="0" style="52" hidden="1" customWidth="1"/>
    <col min="8195" max="8195" width="11" style="52" customWidth="1"/>
    <col min="8196" max="8197" width="0" style="52" hidden="1" customWidth="1"/>
    <col min="8198" max="8198" width="11" style="52" customWidth="1"/>
    <col min="8199" max="8200" width="0" style="52" hidden="1" customWidth="1"/>
    <col min="8201" max="8201" width="11" style="52" customWidth="1"/>
    <col min="8202" max="8203" width="0" style="52" hidden="1" customWidth="1"/>
    <col min="8204" max="8204" width="11" style="52" customWidth="1"/>
    <col min="8205" max="8206" width="0" style="52" hidden="1" customWidth="1"/>
    <col min="8207" max="8207" width="11" style="52" customWidth="1"/>
    <col min="8208" max="8209" width="0" style="52" hidden="1" customWidth="1"/>
    <col min="8210" max="8210" width="11" style="52" customWidth="1"/>
    <col min="8211" max="8212" width="0" style="52" hidden="1" customWidth="1"/>
    <col min="8213" max="8213" width="11" style="52" customWidth="1"/>
    <col min="8214" max="8215" width="0" style="52" hidden="1" customWidth="1"/>
    <col min="8216" max="8216" width="11" style="52" customWidth="1"/>
    <col min="8217" max="8218" width="0" style="52" hidden="1" customWidth="1"/>
    <col min="8219" max="8219" width="11" style="52" customWidth="1"/>
    <col min="8220" max="8221" width="0" style="52" hidden="1" customWidth="1"/>
    <col min="8222" max="8222" width="11" style="52" customWidth="1"/>
    <col min="8223" max="8224" width="0" style="52" hidden="1" customWidth="1"/>
    <col min="8225" max="8225" width="11" style="52" customWidth="1"/>
    <col min="8226" max="8227" width="0" style="52" hidden="1" customWidth="1"/>
    <col min="8228" max="8228" width="9" style="52"/>
    <col min="8229" max="8244" width="6.75" style="52" customWidth="1"/>
    <col min="8245" max="8429" width="9" style="52"/>
    <col min="8430" max="8430" width="6.75" style="52" customWidth="1"/>
    <col min="8431" max="8431" width="3.25" style="52" customWidth="1"/>
    <col min="8432" max="8432" width="6.75" style="52" customWidth="1"/>
    <col min="8433" max="8433" width="11.875" style="52" customWidth="1"/>
    <col min="8434" max="8435" width="0" style="52" hidden="1" customWidth="1"/>
    <col min="8436" max="8436" width="11.875" style="52" customWidth="1"/>
    <col min="8437" max="8438" width="0" style="52" hidden="1" customWidth="1"/>
    <col min="8439" max="8439" width="11.875" style="52" customWidth="1"/>
    <col min="8440" max="8441" width="0" style="52" hidden="1" customWidth="1"/>
    <col min="8442" max="8442" width="11.875" style="52" customWidth="1"/>
    <col min="8443" max="8444" width="0" style="52" hidden="1" customWidth="1"/>
    <col min="8445" max="8445" width="11.875" style="52" customWidth="1"/>
    <col min="8446" max="8447" width="0" style="52" hidden="1" customWidth="1"/>
    <col min="8448" max="8448" width="11.875" style="52" customWidth="1"/>
    <col min="8449" max="8450" width="0" style="52" hidden="1" customWidth="1"/>
    <col min="8451" max="8451" width="11" style="52" customWidth="1"/>
    <col min="8452" max="8453" width="0" style="52" hidden="1" customWidth="1"/>
    <col min="8454" max="8454" width="11" style="52" customWidth="1"/>
    <col min="8455" max="8456" width="0" style="52" hidden="1" customWidth="1"/>
    <col min="8457" max="8457" width="11" style="52" customWidth="1"/>
    <col min="8458" max="8459" width="0" style="52" hidden="1" customWidth="1"/>
    <col min="8460" max="8460" width="11" style="52" customWidth="1"/>
    <col min="8461" max="8462" width="0" style="52" hidden="1" customWidth="1"/>
    <col min="8463" max="8463" width="11" style="52" customWidth="1"/>
    <col min="8464" max="8465" width="0" style="52" hidden="1" customWidth="1"/>
    <col min="8466" max="8466" width="11" style="52" customWidth="1"/>
    <col min="8467" max="8468" width="0" style="52" hidden="1" customWidth="1"/>
    <col min="8469" max="8469" width="11" style="52" customWidth="1"/>
    <col min="8470" max="8471" width="0" style="52" hidden="1" customWidth="1"/>
    <col min="8472" max="8472" width="11" style="52" customWidth="1"/>
    <col min="8473" max="8474" width="0" style="52" hidden="1" customWidth="1"/>
    <col min="8475" max="8475" width="11" style="52" customWidth="1"/>
    <col min="8476" max="8477" width="0" style="52" hidden="1" customWidth="1"/>
    <col min="8478" max="8478" width="11" style="52" customWidth="1"/>
    <col min="8479" max="8480" width="0" style="52" hidden="1" customWidth="1"/>
    <col min="8481" max="8481" width="11" style="52" customWidth="1"/>
    <col min="8482" max="8483" width="0" style="52" hidden="1" customWidth="1"/>
    <col min="8484" max="8484" width="9" style="52"/>
    <col min="8485" max="8500" width="6.75" style="52" customWidth="1"/>
    <col min="8501" max="8685" width="9" style="52"/>
    <col min="8686" max="8686" width="6.75" style="52" customWidth="1"/>
    <col min="8687" max="8687" width="3.25" style="52" customWidth="1"/>
    <col min="8688" max="8688" width="6.75" style="52" customWidth="1"/>
    <col min="8689" max="8689" width="11.875" style="52" customWidth="1"/>
    <col min="8690" max="8691" width="0" style="52" hidden="1" customWidth="1"/>
    <col min="8692" max="8692" width="11.875" style="52" customWidth="1"/>
    <col min="8693" max="8694" width="0" style="52" hidden="1" customWidth="1"/>
    <col min="8695" max="8695" width="11.875" style="52" customWidth="1"/>
    <col min="8696" max="8697" width="0" style="52" hidden="1" customWidth="1"/>
    <col min="8698" max="8698" width="11.875" style="52" customWidth="1"/>
    <col min="8699" max="8700" width="0" style="52" hidden="1" customWidth="1"/>
    <col min="8701" max="8701" width="11.875" style="52" customWidth="1"/>
    <col min="8702" max="8703" width="0" style="52" hidden="1" customWidth="1"/>
    <col min="8704" max="8704" width="11.875" style="52" customWidth="1"/>
    <col min="8705" max="8706" width="0" style="52" hidden="1" customWidth="1"/>
    <col min="8707" max="8707" width="11" style="52" customWidth="1"/>
    <col min="8708" max="8709" width="0" style="52" hidden="1" customWidth="1"/>
    <col min="8710" max="8710" width="11" style="52" customWidth="1"/>
    <col min="8711" max="8712" width="0" style="52" hidden="1" customWidth="1"/>
    <col min="8713" max="8713" width="11" style="52" customWidth="1"/>
    <col min="8714" max="8715" width="0" style="52" hidden="1" customWidth="1"/>
    <col min="8716" max="8716" width="11" style="52" customWidth="1"/>
    <col min="8717" max="8718" width="0" style="52" hidden="1" customWidth="1"/>
    <col min="8719" max="8719" width="11" style="52" customWidth="1"/>
    <col min="8720" max="8721" width="0" style="52" hidden="1" customWidth="1"/>
    <col min="8722" max="8722" width="11" style="52" customWidth="1"/>
    <col min="8723" max="8724" width="0" style="52" hidden="1" customWidth="1"/>
    <col min="8725" max="8725" width="11" style="52" customWidth="1"/>
    <col min="8726" max="8727" width="0" style="52" hidden="1" customWidth="1"/>
    <col min="8728" max="8728" width="11" style="52" customWidth="1"/>
    <col min="8729" max="8730" width="0" style="52" hidden="1" customWidth="1"/>
    <col min="8731" max="8731" width="11" style="52" customWidth="1"/>
    <col min="8732" max="8733" width="0" style="52" hidden="1" customWidth="1"/>
    <col min="8734" max="8734" width="11" style="52" customWidth="1"/>
    <col min="8735" max="8736" width="0" style="52" hidden="1" customWidth="1"/>
    <col min="8737" max="8737" width="11" style="52" customWidth="1"/>
    <col min="8738" max="8739" width="0" style="52" hidden="1" customWidth="1"/>
    <col min="8740" max="8740" width="9" style="52"/>
    <col min="8741" max="8756" width="6.75" style="52" customWidth="1"/>
    <col min="8757" max="8941" width="9" style="52"/>
    <col min="8942" max="8942" width="6.75" style="52" customWidth="1"/>
    <col min="8943" max="8943" width="3.25" style="52" customWidth="1"/>
    <col min="8944" max="8944" width="6.75" style="52" customWidth="1"/>
    <col min="8945" max="8945" width="11.875" style="52" customWidth="1"/>
    <col min="8946" max="8947" width="0" style="52" hidden="1" customWidth="1"/>
    <col min="8948" max="8948" width="11.875" style="52" customWidth="1"/>
    <col min="8949" max="8950" width="0" style="52" hidden="1" customWidth="1"/>
    <col min="8951" max="8951" width="11.875" style="52" customWidth="1"/>
    <col min="8952" max="8953" width="0" style="52" hidden="1" customWidth="1"/>
    <col min="8954" max="8954" width="11.875" style="52" customWidth="1"/>
    <col min="8955" max="8956" width="0" style="52" hidden="1" customWidth="1"/>
    <col min="8957" max="8957" width="11.875" style="52" customWidth="1"/>
    <col min="8958" max="8959" width="0" style="52" hidden="1" customWidth="1"/>
    <col min="8960" max="8960" width="11.875" style="52" customWidth="1"/>
    <col min="8961" max="8962" width="0" style="52" hidden="1" customWidth="1"/>
    <col min="8963" max="8963" width="11" style="52" customWidth="1"/>
    <col min="8964" max="8965" width="0" style="52" hidden="1" customWidth="1"/>
    <col min="8966" max="8966" width="11" style="52" customWidth="1"/>
    <col min="8967" max="8968" width="0" style="52" hidden="1" customWidth="1"/>
    <col min="8969" max="8969" width="11" style="52" customWidth="1"/>
    <col min="8970" max="8971" width="0" style="52" hidden="1" customWidth="1"/>
    <col min="8972" max="8972" width="11" style="52" customWidth="1"/>
    <col min="8973" max="8974" width="0" style="52" hidden="1" customWidth="1"/>
    <col min="8975" max="8975" width="11" style="52" customWidth="1"/>
    <col min="8976" max="8977" width="0" style="52" hidden="1" customWidth="1"/>
    <col min="8978" max="8978" width="11" style="52" customWidth="1"/>
    <col min="8979" max="8980" width="0" style="52" hidden="1" customWidth="1"/>
    <col min="8981" max="8981" width="11" style="52" customWidth="1"/>
    <col min="8982" max="8983" width="0" style="52" hidden="1" customWidth="1"/>
    <col min="8984" max="8984" width="11" style="52" customWidth="1"/>
    <col min="8985" max="8986" width="0" style="52" hidden="1" customWidth="1"/>
    <col min="8987" max="8987" width="11" style="52" customWidth="1"/>
    <col min="8988" max="8989" width="0" style="52" hidden="1" customWidth="1"/>
    <col min="8990" max="8990" width="11" style="52" customWidth="1"/>
    <col min="8991" max="8992" width="0" style="52" hidden="1" customWidth="1"/>
    <col min="8993" max="8993" width="11" style="52" customWidth="1"/>
    <col min="8994" max="8995" width="0" style="52" hidden="1" customWidth="1"/>
    <col min="8996" max="8996" width="9" style="52"/>
    <col min="8997" max="9012" width="6.75" style="52" customWidth="1"/>
    <col min="9013" max="9197" width="9" style="52"/>
    <col min="9198" max="9198" width="6.75" style="52" customWidth="1"/>
    <col min="9199" max="9199" width="3.25" style="52" customWidth="1"/>
    <col min="9200" max="9200" width="6.75" style="52" customWidth="1"/>
    <col min="9201" max="9201" width="11.875" style="52" customWidth="1"/>
    <col min="9202" max="9203" width="0" style="52" hidden="1" customWidth="1"/>
    <col min="9204" max="9204" width="11.875" style="52" customWidth="1"/>
    <col min="9205" max="9206" width="0" style="52" hidden="1" customWidth="1"/>
    <col min="9207" max="9207" width="11.875" style="52" customWidth="1"/>
    <col min="9208" max="9209" width="0" style="52" hidden="1" customWidth="1"/>
    <col min="9210" max="9210" width="11.875" style="52" customWidth="1"/>
    <col min="9211" max="9212" width="0" style="52" hidden="1" customWidth="1"/>
    <col min="9213" max="9213" width="11.875" style="52" customWidth="1"/>
    <col min="9214" max="9215" width="0" style="52" hidden="1" customWidth="1"/>
    <col min="9216" max="9216" width="11.875" style="52" customWidth="1"/>
    <col min="9217" max="9218" width="0" style="52" hidden="1" customWidth="1"/>
    <col min="9219" max="9219" width="11" style="52" customWidth="1"/>
    <col min="9220" max="9221" width="0" style="52" hidden="1" customWidth="1"/>
    <col min="9222" max="9222" width="11" style="52" customWidth="1"/>
    <col min="9223" max="9224" width="0" style="52" hidden="1" customWidth="1"/>
    <col min="9225" max="9225" width="11" style="52" customWidth="1"/>
    <col min="9226" max="9227" width="0" style="52" hidden="1" customWidth="1"/>
    <col min="9228" max="9228" width="11" style="52" customWidth="1"/>
    <col min="9229" max="9230" width="0" style="52" hidden="1" customWidth="1"/>
    <col min="9231" max="9231" width="11" style="52" customWidth="1"/>
    <col min="9232" max="9233" width="0" style="52" hidden="1" customWidth="1"/>
    <col min="9234" max="9234" width="11" style="52" customWidth="1"/>
    <col min="9235" max="9236" width="0" style="52" hidden="1" customWidth="1"/>
    <col min="9237" max="9237" width="11" style="52" customWidth="1"/>
    <col min="9238" max="9239" width="0" style="52" hidden="1" customWidth="1"/>
    <col min="9240" max="9240" width="11" style="52" customWidth="1"/>
    <col min="9241" max="9242" width="0" style="52" hidden="1" customWidth="1"/>
    <col min="9243" max="9243" width="11" style="52" customWidth="1"/>
    <col min="9244" max="9245" width="0" style="52" hidden="1" customWidth="1"/>
    <col min="9246" max="9246" width="11" style="52" customWidth="1"/>
    <col min="9247" max="9248" width="0" style="52" hidden="1" customWidth="1"/>
    <col min="9249" max="9249" width="11" style="52" customWidth="1"/>
    <col min="9250" max="9251" width="0" style="52" hidden="1" customWidth="1"/>
    <col min="9252" max="9252" width="9" style="52"/>
    <col min="9253" max="9268" width="6.75" style="52" customWidth="1"/>
    <col min="9269" max="9453" width="9" style="52"/>
    <col min="9454" max="9454" width="6.75" style="52" customWidth="1"/>
    <col min="9455" max="9455" width="3.25" style="52" customWidth="1"/>
    <col min="9456" max="9456" width="6.75" style="52" customWidth="1"/>
    <col min="9457" max="9457" width="11.875" style="52" customWidth="1"/>
    <col min="9458" max="9459" width="0" style="52" hidden="1" customWidth="1"/>
    <col min="9460" max="9460" width="11.875" style="52" customWidth="1"/>
    <col min="9461" max="9462" width="0" style="52" hidden="1" customWidth="1"/>
    <col min="9463" max="9463" width="11.875" style="52" customWidth="1"/>
    <col min="9464" max="9465" width="0" style="52" hidden="1" customWidth="1"/>
    <col min="9466" max="9466" width="11.875" style="52" customWidth="1"/>
    <col min="9467" max="9468" width="0" style="52" hidden="1" customWidth="1"/>
    <col min="9469" max="9469" width="11.875" style="52" customWidth="1"/>
    <col min="9470" max="9471" width="0" style="52" hidden="1" customWidth="1"/>
    <col min="9472" max="9472" width="11.875" style="52" customWidth="1"/>
    <col min="9473" max="9474" width="0" style="52" hidden="1" customWidth="1"/>
    <col min="9475" max="9475" width="11" style="52" customWidth="1"/>
    <col min="9476" max="9477" width="0" style="52" hidden="1" customWidth="1"/>
    <col min="9478" max="9478" width="11" style="52" customWidth="1"/>
    <col min="9479" max="9480" width="0" style="52" hidden="1" customWidth="1"/>
    <col min="9481" max="9481" width="11" style="52" customWidth="1"/>
    <col min="9482" max="9483" width="0" style="52" hidden="1" customWidth="1"/>
    <col min="9484" max="9484" width="11" style="52" customWidth="1"/>
    <col min="9485" max="9486" width="0" style="52" hidden="1" customWidth="1"/>
    <col min="9487" max="9487" width="11" style="52" customWidth="1"/>
    <col min="9488" max="9489" width="0" style="52" hidden="1" customWidth="1"/>
    <col min="9490" max="9490" width="11" style="52" customWidth="1"/>
    <col min="9491" max="9492" width="0" style="52" hidden="1" customWidth="1"/>
    <col min="9493" max="9493" width="11" style="52" customWidth="1"/>
    <col min="9494" max="9495" width="0" style="52" hidden="1" customWidth="1"/>
    <col min="9496" max="9496" width="11" style="52" customWidth="1"/>
    <col min="9497" max="9498" width="0" style="52" hidden="1" customWidth="1"/>
    <col min="9499" max="9499" width="11" style="52" customWidth="1"/>
    <col min="9500" max="9501" width="0" style="52" hidden="1" customWidth="1"/>
    <col min="9502" max="9502" width="11" style="52" customWidth="1"/>
    <col min="9503" max="9504" width="0" style="52" hidden="1" customWidth="1"/>
    <col min="9505" max="9505" width="11" style="52" customWidth="1"/>
    <col min="9506" max="9507" width="0" style="52" hidden="1" customWidth="1"/>
    <col min="9508" max="9508" width="9" style="52"/>
    <col min="9509" max="9524" width="6.75" style="52" customWidth="1"/>
    <col min="9525" max="9709" width="9" style="52"/>
    <col min="9710" max="9710" width="6.75" style="52" customWidth="1"/>
    <col min="9711" max="9711" width="3.25" style="52" customWidth="1"/>
    <col min="9712" max="9712" width="6.75" style="52" customWidth="1"/>
    <col min="9713" max="9713" width="11.875" style="52" customWidth="1"/>
    <col min="9714" max="9715" width="0" style="52" hidden="1" customWidth="1"/>
    <col min="9716" max="9716" width="11.875" style="52" customWidth="1"/>
    <col min="9717" max="9718" width="0" style="52" hidden="1" customWidth="1"/>
    <col min="9719" max="9719" width="11.875" style="52" customWidth="1"/>
    <col min="9720" max="9721" width="0" style="52" hidden="1" customWidth="1"/>
    <col min="9722" max="9722" width="11.875" style="52" customWidth="1"/>
    <col min="9723" max="9724" width="0" style="52" hidden="1" customWidth="1"/>
    <col min="9725" max="9725" width="11.875" style="52" customWidth="1"/>
    <col min="9726" max="9727" width="0" style="52" hidden="1" customWidth="1"/>
    <col min="9728" max="9728" width="11.875" style="52" customWidth="1"/>
    <col min="9729" max="9730" width="0" style="52" hidden="1" customWidth="1"/>
    <col min="9731" max="9731" width="11" style="52" customWidth="1"/>
    <col min="9732" max="9733" width="0" style="52" hidden="1" customWidth="1"/>
    <col min="9734" max="9734" width="11" style="52" customWidth="1"/>
    <col min="9735" max="9736" width="0" style="52" hidden="1" customWidth="1"/>
    <col min="9737" max="9737" width="11" style="52" customWidth="1"/>
    <col min="9738" max="9739" width="0" style="52" hidden="1" customWidth="1"/>
    <col min="9740" max="9740" width="11" style="52" customWidth="1"/>
    <col min="9741" max="9742" width="0" style="52" hidden="1" customWidth="1"/>
    <col min="9743" max="9743" width="11" style="52" customWidth="1"/>
    <col min="9744" max="9745" width="0" style="52" hidden="1" customWidth="1"/>
    <col min="9746" max="9746" width="11" style="52" customWidth="1"/>
    <col min="9747" max="9748" width="0" style="52" hidden="1" customWidth="1"/>
    <col min="9749" max="9749" width="11" style="52" customWidth="1"/>
    <col min="9750" max="9751" width="0" style="52" hidden="1" customWidth="1"/>
    <col min="9752" max="9752" width="11" style="52" customWidth="1"/>
    <col min="9753" max="9754" width="0" style="52" hidden="1" customWidth="1"/>
    <col min="9755" max="9755" width="11" style="52" customWidth="1"/>
    <col min="9756" max="9757" width="0" style="52" hidden="1" customWidth="1"/>
    <col min="9758" max="9758" width="11" style="52" customWidth="1"/>
    <col min="9759" max="9760" width="0" style="52" hidden="1" customWidth="1"/>
    <col min="9761" max="9761" width="11" style="52" customWidth="1"/>
    <col min="9762" max="9763" width="0" style="52" hidden="1" customWidth="1"/>
    <col min="9764" max="9764" width="9" style="52"/>
    <col min="9765" max="9780" width="6.75" style="52" customWidth="1"/>
    <col min="9781" max="9965" width="9" style="52"/>
    <col min="9966" max="9966" width="6.75" style="52" customWidth="1"/>
    <col min="9967" max="9967" width="3.25" style="52" customWidth="1"/>
    <col min="9968" max="9968" width="6.75" style="52" customWidth="1"/>
    <col min="9969" max="9969" width="11.875" style="52" customWidth="1"/>
    <col min="9970" max="9971" width="0" style="52" hidden="1" customWidth="1"/>
    <col min="9972" max="9972" width="11.875" style="52" customWidth="1"/>
    <col min="9973" max="9974" width="0" style="52" hidden="1" customWidth="1"/>
    <col min="9975" max="9975" width="11.875" style="52" customWidth="1"/>
    <col min="9976" max="9977" width="0" style="52" hidden="1" customWidth="1"/>
    <col min="9978" max="9978" width="11.875" style="52" customWidth="1"/>
    <col min="9979" max="9980" width="0" style="52" hidden="1" customWidth="1"/>
    <col min="9981" max="9981" width="11.875" style="52" customWidth="1"/>
    <col min="9982" max="9983" width="0" style="52" hidden="1" customWidth="1"/>
    <col min="9984" max="9984" width="11.875" style="52" customWidth="1"/>
    <col min="9985" max="9986" width="0" style="52" hidden="1" customWidth="1"/>
    <col min="9987" max="9987" width="11" style="52" customWidth="1"/>
    <col min="9988" max="9989" width="0" style="52" hidden="1" customWidth="1"/>
    <col min="9990" max="9990" width="11" style="52" customWidth="1"/>
    <col min="9991" max="9992" width="0" style="52" hidden="1" customWidth="1"/>
    <col min="9993" max="9993" width="11" style="52" customWidth="1"/>
    <col min="9994" max="9995" width="0" style="52" hidden="1" customWidth="1"/>
    <col min="9996" max="9996" width="11" style="52" customWidth="1"/>
    <col min="9997" max="9998" width="0" style="52" hidden="1" customWidth="1"/>
    <col min="9999" max="9999" width="11" style="52" customWidth="1"/>
    <col min="10000" max="10001" width="0" style="52" hidden="1" customWidth="1"/>
    <col min="10002" max="10002" width="11" style="52" customWidth="1"/>
    <col min="10003" max="10004" width="0" style="52" hidden="1" customWidth="1"/>
    <col min="10005" max="10005" width="11" style="52" customWidth="1"/>
    <col min="10006" max="10007" width="0" style="52" hidden="1" customWidth="1"/>
    <col min="10008" max="10008" width="11" style="52" customWidth="1"/>
    <col min="10009" max="10010" width="0" style="52" hidden="1" customWidth="1"/>
    <col min="10011" max="10011" width="11" style="52" customWidth="1"/>
    <col min="10012" max="10013" width="0" style="52" hidden="1" customWidth="1"/>
    <col min="10014" max="10014" width="11" style="52" customWidth="1"/>
    <col min="10015" max="10016" width="0" style="52" hidden="1" customWidth="1"/>
    <col min="10017" max="10017" width="11" style="52" customWidth="1"/>
    <col min="10018" max="10019" width="0" style="52" hidden="1" customWidth="1"/>
    <col min="10020" max="10020" width="9" style="52"/>
    <col min="10021" max="10036" width="6.75" style="52" customWidth="1"/>
    <col min="10037" max="10221" width="9" style="52"/>
    <col min="10222" max="10222" width="6.75" style="52" customWidth="1"/>
    <col min="10223" max="10223" width="3.25" style="52" customWidth="1"/>
    <col min="10224" max="10224" width="6.75" style="52" customWidth="1"/>
    <col min="10225" max="10225" width="11.875" style="52" customWidth="1"/>
    <col min="10226" max="10227" width="0" style="52" hidden="1" customWidth="1"/>
    <col min="10228" max="10228" width="11.875" style="52" customWidth="1"/>
    <col min="10229" max="10230" width="0" style="52" hidden="1" customWidth="1"/>
    <col min="10231" max="10231" width="11.875" style="52" customWidth="1"/>
    <col min="10232" max="10233" width="0" style="52" hidden="1" customWidth="1"/>
    <col min="10234" max="10234" width="11.875" style="52" customWidth="1"/>
    <col min="10235" max="10236" width="0" style="52" hidden="1" customWidth="1"/>
    <col min="10237" max="10237" width="11.875" style="52" customWidth="1"/>
    <col min="10238" max="10239" width="0" style="52" hidden="1" customWidth="1"/>
    <col min="10240" max="10240" width="11.875" style="52" customWidth="1"/>
    <col min="10241" max="10242" width="0" style="52" hidden="1" customWidth="1"/>
    <col min="10243" max="10243" width="11" style="52" customWidth="1"/>
    <col min="10244" max="10245" width="0" style="52" hidden="1" customWidth="1"/>
    <col min="10246" max="10246" width="11" style="52" customWidth="1"/>
    <col min="10247" max="10248" width="0" style="52" hidden="1" customWidth="1"/>
    <col min="10249" max="10249" width="11" style="52" customWidth="1"/>
    <col min="10250" max="10251" width="0" style="52" hidden="1" customWidth="1"/>
    <col min="10252" max="10252" width="11" style="52" customWidth="1"/>
    <col min="10253" max="10254" width="0" style="52" hidden="1" customWidth="1"/>
    <col min="10255" max="10255" width="11" style="52" customWidth="1"/>
    <col min="10256" max="10257" width="0" style="52" hidden="1" customWidth="1"/>
    <col min="10258" max="10258" width="11" style="52" customWidth="1"/>
    <col min="10259" max="10260" width="0" style="52" hidden="1" customWidth="1"/>
    <col min="10261" max="10261" width="11" style="52" customWidth="1"/>
    <col min="10262" max="10263" width="0" style="52" hidden="1" customWidth="1"/>
    <col min="10264" max="10264" width="11" style="52" customWidth="1"/>
    <col min="10265" max="10266" width="0" style="52" hidden="1" customWidth="1"/>
    <col min="10267" max="10267" width="11" style="52" customWidth="1"/>
    <col min="10268" max="10269" width="0" style="52" hidden="1" customWidth="1"/>
    <col min="10270" max="10270" width="11" style="52" customWidth="1"/>
    <col min="10271" max="10272" width="0" style="52" hidden="1" customWidth="1"/>
    <col min="10273" max="10273" width="11" style="52" customWidth="1"/>
    <col min="10274" max="10275" width="0" style="52" hidden="1" customWidth="1"/>
    <col min="10276" max="10276" width="9" style="52"/>
    <col min="10277" max="10292" width="6.75" style="52" customWidth="1"/>
    <col min="10293" max="10477" width="9" style="52"/>
    <col min="10478" max="10478" width="6.75" style="52" customWidth="1"/>
    <col min="10479" max="10479" width="3.25" style="52" customWidth="1"/>
    <col min="10480" max="10480" width="6.75" style="52" customWidth="1"/>
    <col min="10481" max="10481" width="11.875" style="52" customWidth="1"/>
    <col min="10482" max="10483" width="0" style="52" hidden="1" customWidth="1"/>
    <col min="10484" max="10484" width="11.875" style="52" customWidth="1"/>
    <col min="10485" max="10486" width="0" style="52" hidden="1" customWidth="1"/>
    <col min="10487" max="10487" width="11.875" style="52" customWidth="1"/>
    <col min="10488" max="10489" width="0" style="52" hidden="1" customWidth="1"/>
    <col min="10490" max="10490" width="11.875" style="52" customWidth="1"/>
    <col min="10491" max="10492" width="0" style="52" hidden="1" customWidth="1"/>
    <col min="10493" max="10493" width="11.875" style="52" customWidth="1"/>
    <col min="10494" max="10495" width="0" style="52" hidden="1" customWidth="1"/>
    <col min="10496" max="10496" width="11.875" style="52" customWidth="1"/>
    <col min="10497" max="10498" width="0" style="52" hidden="1" customWidth="1"/>
    <col min="10499" max="10499" width="11" style="52" customWidth="1"/>
    <col min="10500" max="10501" width="0" style="52" hidden="1" customWidth="1"/>
    <col min="10502" max="10502" width="11" style="52" customWidth="1"/>
    <col min="10503" max="10504" width="0" style="52" hidden="1" customWidth="1"/>
    <col min="10505" max="10505" width="11" style="52" customWidth="1"/>
    <col min="10506" max="10507" width="0" style="52" hidden="1" customWidth="1"/>
    <col min="10508" max="10508" width="11" style="52" customWidth="1"/>
    <col min="10509" max="10510" width="0" style="52" hidden="1" customWidth="1"/>
    <col min="10511" max="10511" width="11" style="52" customWidth="1"/>
    <col min="10512" max="10513" width="0" style="52" hidden="1" customWidth="1"/>
    <col min="10514" max="10514" width="11" style="52" customWidth="1"/>
    <col min="10515" max="10516" width="0" style="52" hidden="1" customWidth="1"/>
    <col min="10517" max="10517" width="11" style="52" customWidth="1"/>
    <col min="10518" max="10519" width="0" style="52" hidden="1" customWidth="1"/>
    <col min="10520" max="10520" width="11" style="52" customWidth="1"/>
    <col min="10521" max="10522" width="0" style="52" hidden="1" customWidth="1"/>
    <col min="10523" max="10523" width="11" style="52" customWidth="1"/>
    <col min="10524" max="10525" width="0" style="52" hidden="1" customWidth="1"/>
    <col min="10526" max="10526" width="11" style="52" customWidth="1"/>
    <col min="10527" max="10528" width="0" style="52" hidden="1" customWidth="1"/>
    <col min="10529" max="10529" width="11" style="52" customWidth="1"/>
    <col min="10530" max="10531" width="0" style="52" hidden="1" customWidth="1"/>
    <col min="10532" max="10532" width="9" style="52"/>
    <col min="10533" max="10548" width="6.75" style="52" customWidth="1"/>
    <col min="10549" max="10733" width="9" style="52"/>
    <col min="10734" max="10734" width="6.75" style="52" customWidth="1"/>
    <col min="10735" max="10735" width="3.25" style="52" customWidth="1"/>
    <col min="10736" max="10736" width="6.75" style="52" customWidth="1"/>
    <col min="10737" max="10737" width="11.875" style="52" customWidth="1"/>
    <col min="10738" max="10739" width="0" style="52" hidden="1" customWidth="1"/>
    <col min="10740" max="10740" width="11.875" style="52" customWidth="1"/>
    <col min="10741" max="10742" width="0" style="52" hidden="1" customWidth="1"/>
    <col min="10743" max="10743" width="11.875" style="52" customWidth="1"/>
    <col min="10744" max="10745" width="0" style="52" hidden="1" customWidth="1"/>
    <col min="10746" max="10746" width="11.875" style="52" customWidth="1"/>
    <col min="10747" max="10748" width="0" style="52" hidden="1" customWidth="1"/>
    <col min="10749" max="10749" width="11.875" style="52" customWidth="1"/>
    <col min="10750" max="10751" width="0" style="52" hidden="1" customWidth="1"/>
    <col min="10752" max="10752" width="11.875" style="52" customWidth="1"/>
    <col min="10753" max="10754" width="0" style="52" hidden="1" customWidth="1"/>
    <col min="10755" max="10755" width="11" style="52" customWidth="1"/>
    <col min="10756" max="10757" width="0" style="52" hidden="1" customWidth="1"/>
    <col min="10758" max="10758" width="11" style="52" customWidth="1"/>
    <col min="10759" max="10760" width="0" style="52" hidden="1" customWidth="1"/>
    <col min="10761" max="10761" width="11" style="52" customWidth="1"/>
    <col min="10762" max="10763" width="0" style="52" hidden="1" customWidth="1"/>
    <col min="10764" max="10764" width="11" style="52" customWidth="1"/>
    <col min="10765" max="10766" width="0" style="52" hidden="1" customWidth="1"/>
    <col min="10767" max="10767" width="11" style="52" customWidth="1"/>
    <col min="10768" max="10769" width="0" style="52" hidden="1" customWidth="1"/>
    <col min="10770" max="10770" width="11" style="52" customWidth="1"/>
    <col min="10771" max="10772" width="0" style="52" hidden="1" customWidth="1"/>
    <col min="10773" max="10773" width="11" style="52" customWidth="1"/>
    <col min="10774" max="10775" width="0" style="52" hidden="1" customWidth="1"/>
    <col min="10776" max="10776" width="11" style="52" customWidth="1"/>
    <col min="10777" max="10778" width="0" style="52" hidden="1" customWidth="1"/>
    <col min="10779" max="10779" width="11" style="52" customWidth="1"/>
    <col min="10780" max="10781" width="0" style="52" hidden="1" customWidth="1"/>
    <col min="10782" max="10782" width="11" style="52" customWidth="1"/>
    <col min="10783" max="10784" width="0" style="52" hidden="1" customWidth="1"/>
    <col min="10785" max="10785" width="11" style="52" customWidth="1"/>
    <col min="10786" max="10787" width="0" style="52" hidden="1" customWidth="1"/>
    <col min="10788" max="10788" width="9" style="52"/>
    <col min="10789" max="10804" width="6.75" style="52" customWidth="1"/>
    <col min="10805" max="10989" width="9" style="52"/>
    <col min="10990" max="10990" width="6.75" style="52" customWidth="1"/>
    <col min="10991" max="10991" width="3.25" style="52" customWidth="1"/>
    <col min="10992" max="10992" width="6.75" style="52" customWidth="1"/>
    <col min="10993" max="10993" width="11.875" style="52" customWidth="1"/>
    <col min="10994" max="10995" width="0" style="52" hidden="1" customWidth="1"/>
    <col min="10996" max="10996" width="11.875" style="52" customWidth="1"/>
    <col min="10997" max="10998" width="0" style="52" hidden="1" customWidth="1"/>
    <col min="10999" max="10999" width="11.875" style="52" customWidth="1"/>
    <col min="11000" max="11001" width="0" style="52" hidden="1" customWidth="1"/>
    <col min="11002" max="11002" width="11.875" style="52" customWidth="1"/>
    <col min="11003" max="11004" width="0" style="52" hidden="1" customWidth="1"/>
    <col min="11005" max="11005" width="11.875" style="52" customWidth="1"/>
    <col min="11006" max="11007" width="0" style="52" hidden="1" customWidth="1"/>
    <col min="11008" max="11008" width="11.875" style="52" customWidth="1"/>
    <col min="11009" max="11010" width="0" style="52" hidden="1" customWidth="1"/>
    <col min="11011" max="11011" width="11" style="52" customWidth="1"/>
    <col min="11012" max="11013" width="0" style="52" hidden="1" customWidth="1"/>
    <col min="11014" max="11014" width="11" style="52" customWidth="1"/>
    <col min="11015" max="11016" width="0" style="52" hidden="1" customWidth="1"/>
    <col min="11017" max="11017" width="11" style="52" customWidth="1"/>
    <col min="11018" max="11019" width="0" style="52" hidden="1" customWidth="1"/>
    <col min="11020" max="11020" width="11" style="52" customWidth="1"/>
    <col min="11021" max="11022" width="0" style="52" hidden="1" customWidth="1"/>
    <col min="11023" max="11023" width="11" style="52" customWidth="1"/>
    <col min="11024" max="11025" width="0" style="52" hidden="1" customWidth="1"/>
    <col min="11026" max="11026" width="11" style="52" customWidth="1"/>
    <col min="11027" max="11028" width="0" style="52" hidden="1" customWidth="1"/>
    <col min="11029" max="11029" width="11" style="52" customWidth="1"/>
    <col min="11030" max="11031" width="0" style="52" hidden="1" customWidth="1"/>
    <col min="11032" max="11032" width="11" style="52" customWidth="1"/>
    <col min="11033" max="11034" width="0" style="52" hidden="1" customWidth="1"/>
    <col min="11035" max="11035" width="11" style="52" customWidth="1"/>
    <col min="11036" max="11037" width="0" style="52" hidden="1" customWidth="1"/>
    <col min="11038" max="11038" width="11" style="52" customWidth="1"/>
    <col min="11039" max="11040" width="0" style="52" hidden="1" customWidth="1"/>
    <col min="11041" max="11041" width="11" style="52" customWidth="1"/>
    <col min="11042" max="11043" width="0" style="52" hidden="1" customWidth="1"/>
    <col min="11044" max="11044" width="9" style="52"/>
    <col min="11045" max="11060" width="6.75" style="52" customWidth="1"/>
    <col min="11061" max="11245" width="9" style="52"/>
    <col min="11246" max="11246" width="6.75" style="52" customWidth="1"/>
    <col min="11247" max="11247" width="3.25" style="52" customWidth="1"/>
    <col min="11248" max="11248" width="6.75" style="52" customWidth="1"/>
    <col min="11249" max="11249" width="11.875" style="52" customWidth="1"/>
    <col min="11250" max="11251" width="0" style="52" hidden="1" customWidth="1"/>
    <col min="11252" max="11252" width="11.875" style="52" customWidth="1"/>
    <col min="11253" max="11254" width="0" style="52" hidden="1" customWidth="1"/>
    <col min="11255" max="11255" width="11.875" style="52" customWidth="1"/>
    <col min="11256" max="11257" width="0" style="52" hidden="1" customWidth="1"/>
    <col min="11258" max="11258" width="11.875" style="52" customWidth="1"/>
    <col min="11259" max="11260" width="0" style="52" hidden="1" customWidth="1"/>
    <col min="11261" max="11261" width="11.875" style="52" customWidth="1"/>
    <col min="11262" max="11263" width="0" style="52" hidden="1" customWidth="1"/>
    <col min="11264" max="11264" width="11.875" style="52" customWidth="1"/>
    <col min="11265" max="11266" width="0" style="52" hidden="1" customWidth="1"/>
    <col min="11267" max="11267" width="11" style="52" customWidth="1"/>
    <col min="11268" max="11269" width="0" style="52" hidden="1" customWidth="1"/>
    <col min="11270" max="11270" width="11" style="52" customWidth="1"/>
    <col min="11271" max="11272" width="0" style="52" hidden="1" customWidth="1"/>
    <col min="11273" max="11273" width="11" style="52" customWidth="1"/>
    <col min="11274" max="11275" width="0" style="52" hidden="1" customWidth="1"/>
    <col min="11276" max="11276" width="11" style="52" customWidth="1"/>
    <col min="11277" max="11278" width="0" style="52" hidden="1" customWidth="1"/>
    <col min="11279" max="11279" width="11" style="52" customWidth="1"/>
    <col min="11280" max="11281" width="0" style="52" hidden="1" customWidth="1"/>
    <col min="11282" max="11282" width="11" style="52" customWidth="1"/>
    <col min="11283" max="11284" width="0" style="52" hidden="1" customWidth="1"/>
    <col min="11285" max="11285" width="11" style="52" customWidth="1"/>
    <col min="11286" max="11287" width="0" style="52" hidden="1" customWidth="1"/>
    <col min="11288" max="11288" width="11" style="52" customWidth="1"/>
    <col min="11289" max="11290" width="0" style="52" hidden="1" customWidth="1"/>
    <col min="11291" max="11291" width="11" style="52" customWidth="1"/>
    <col min="11292" max="11293" width="0" style="52" hidden="1" customWidth="1"/>
    <col min="11294" max="11294" width="11" style="52" customWidth="1"/>
    <col min="11295" max="11296" width="0" style="52" hidden="1" customWidth="1"/>
    <col min="11297" max="11297" width="11" style="52" customWidth="1"/>
    <col min="11298" max="11299" width="0" style="52" hidden="1" customWidth="1"/>
    <col min="11300" max="11300" width="9" style="52"/>
    <col min="11301" max="11316" width="6.75" style="52" customWidth="1"/>
    <col min="11317" max="11501" width="9" style="52"/>
    <col min="11502" max="11502" width="6.75" style="52" customWidth="1"/>
    <col min="11503" max="11503" width="3.25" style="52" customWidth="1"/>
    <col min="11504" max="11504" width="6.75" style="52" customWidth="1"/>
    <col min="11505" max="11505" width="11.875" style="52" customWidth="1"/>
    <col min="11506" max="11507" width="0" style="52" hidden="1" customWidth="1"/>
    <col min="11508" max="11508" width="11.875" style="52" customWidth="1"/>
    <col min="11509" max="11510" width="0" style="52" hidden="1" customWidth="1"/>
    <col min="11511" max="11511" width="11.875" style="52" customWidth="1"/>
    <col min="11512" max="11513" width="0" style="52" hidden="1" customWidth="1"/>
    <col min="11514" max="11514" width="11.875" style="52" customWidth="1"/>
    <col min="11515" max="11516" width="0" style="52" hidden="1" customWidth="1"/>
    <col min="11517" max="11517" width="11.875" style="52" customWidth="1"/>
    <col min="11518" max="11519" width="0" style="52" hidden="1" customWidth="1"/>
    <col min="11520" max="11520" width="11.875" style="52" customWidth="1"/>
    <col min="11521" max="11522" width="0" style="52" hidden="1" customWidth="1"/>
    <col min="11523" max="11523" width="11" style="52" customWidth="1"/>
    <col min="11524" max="11525" width="0" style="52" hidden="1" customWidth="1"/>
    <col min="11526" max="11526" width="11" style="52" customWidth="1"/>
    <col min="11527" max="11528" width="0" style="52" hidden="1" customWidth="1"/>
    <col min="11529" max="11529" width="11" style="52" customWidth="1"/>
    <col min="11530" max="11531" width="0" style="52" hidden="1" customWidth="1"/>
    <col min="11532" max="11532" width="11" style="52" customWidth="1"/>
    <col min="11533" max="11534" width="0" style="52" hidden="1" customWidth="1"/>
    <col min="11535" max="11535" width="11" style="52" customWidth="1"/>
    <col min="11536" max="11537" width="0" style="52" hidden="1" customWidth="1"/>
    <col min="11538" max="11538" width="11" style="52" customWidth="1"/>
    <col min="11539" max="11540" width="0" style="52" hidden="1" customWidth="1"/>
    <col min="11541" max="11541" width="11" style="52" customWidth="1"/>
    <col min="11542" max="11543" width="0" style="52" hidden="1" customWidth="1"/>
    <col min="11544" max="11544" width="11" style="52" customWidth="1"/>
    <col min="11545" max="11546" width="0" style="52" hidden="1" customWidth="1"/>
    <col min="11547" max="11547" width="11" style="52" customWidth="1"/>
    <col min="11548" max="11549" width="0" style="52" hidden="1" customWidth="1"/>
    <col min="11550" max="11550" width="11" style="52" customWidth="1"/>
    <col min="11551" max="11552" width="0" style="52" hidden="1" customWidth="1"/>
    <col min="11553" max="11553" width="11" style="52" customWidth="1"/>
    <col min="11554" max="11555" width="0" style="52" hidden="1" customWidth="1"/>
    <col min="11556" max="11556" width="9" style="52"/>
    <col min="11557" max="11572" width="6.75" style="52" customWidth="1"/>
    <col min="11573" max="11757" width="9" style="52"/>
    <col min="11758" max="11758" width="6.75" style="52" customWidth="1"/>
    <col min="11759" max="11759" width="3.25" style="52" customWidth="1"/>
    <col min="11760" max="11760" width="6.75" style="52" customWidth="1"/>
    <col min="11761" max="11761" width="11.875" style="52" customWidth="1"/>
    <col min="11762" max="11763" width="0" style="52" hidden="1" customWidth="1"/>
    <col min="11764" max="11764" width="11.875" style="52" customWidth="1"/>
    <col min="11765" max="11766" width="0" style="52" hidden="1" customWidth="1"/>
    <col min="11767" max="11767" width="11.875" style="52" customWidth="1"/>
    <col min="11768" max="11769" width="0" style="52" hidden="1" customWidth="1"/>
    <col min="11770" max="11770" width="11.875" style="52" customWidth="1"/>
    <col min="11771" max="11772" width="0" style="52" hidden="1" customWidth="1"/>
    <col min="11773" max="11773" width="11.875" style="52" customWidth="1"/>
    <col min="11774" max="11775" width="0" style="52" hidden="1" customWidth="1"/>
    <col min="11776" max="11776" width="11.875" style="52" customWidth="1"/>
    <col min="11777" max="11778" width="0" style="52" hidden="1" customWidth="1"/>
    <col min="11779" max="11779" width="11" style="52" customWidth="1"/>
    <col min="11780" max="11781" width="0" style="52" hidden="1" customWidth="1"/>
    <col min="11782" max="11782" width="11" style="52" customWidth="1"/>
    <col min="11783" max="11784" width="0" style="52" hidden="1" customWidth="1"/>
    <col min="11785" max="11785" width="11" style="52" customWidth="1"/>
    <col min="11786" max="11787" width="0" style="52" hidden="1" customWidth="1"/>
    <col min="11788" max="11788" width="11" style="52" customWidth="1"/>
    <col min="11789" max="11790" width="0" style="52" hidden="1" customWidth="1"/>
    <col min="11791" max="11791" width="11" style="52" customWidth="1"/>
    <col min="11792" max="11793" width="0" style="52" hidden="1" customWidth="1"/>
    <col min="11794" max="11794" width="11" style="52" customWidth="1"/>
    <col min="11795" max="11796" width="0" style="52" hidden="1" customWidth="1"/>
    <col min="11797" max="11797" width="11" style="52" customWidth="1"/>
    <col min="11798" max="11799" width="0" style="52" hidden="1" customWidth="1"/>
    <col min="11800" max="11800" width="11" style="52" customWidth="1"/>
    <col min="11801" max="11802" width="0" style="52" hidden="1" customWidth="1"/>
    <col min="11803" max="11803" width="11" style="52" customWidth="1"/>
    <col min="11804" max="11805" width="0" style="52" hidden="1" customWidth="1"/>
    <col min="11806" max="11806" width="11" style="52" customWidth="1"/>
    <col min="11807" max="11808" width="0" style="52" hidden="1" customWidth="1"/>
    <col min="11809" max="11809" width="11" style="52" customWidth="1"/>
    <col min="11810" max="11811" width="0" style="52" hidden="1" customWidth="1"/>
    <col min="11812" max="11812" width="9" style="52"/>
    <col min="11813" max="11828" width="6.75" style="52" customWidth="1"/>
    <col min="11829" max="12013" width="9" style="52"/>
    <col min="12014" max="12014" width="6.75" style="52" customWidth="1"/>
    <col min="12015" max="12015" width="3.25" style="52" customWidth="1"/>
    <col min="12016" max="12016" width="6.75" style="52" customWidth="1"/>
    <col min="12017" max="12017" width="11.875" style="52" customWidth="1"/>
    <col min="12018" max="12019" width="0" style="52" hidden="1" customWidth="1"/>
    <col min="12020" max="12020" width="11.875" style="52" customWidth="1"/>
    <col min="12021" max="12022" width="0" style="52" hidden="1" customWidth="1"/>
    <col min="12023" max="12023" width="11.875" style="52" customWidth="1"/>
    <col min="12024" max="12025" width="0" style="52" hidden="1" customWidth="1"/>
    <col min="12026" max="12026" width="11.875" style="52" customWidth="1"/>
    <col min="12027" max="12028" width="0" style="52" hidden="1" customWidth="1"/>
    <col min="12029" max="12029" width="11.875" style="52" customWidth="1"/>
    <col min="12030" max="12031" width="0" style="52" hidden="1" customWidth="1"/>
    <col min="12032" max="12032" width="11.875" style="52" customWidth="1"/>
    <col min="12033" max="12034" width="0" style="52" hidden="1" customWidth="1"/>
    <col min="12035" max="12035" width="11" style="52" customWidth="1"/>
    <col min="12036" max="12037" width="0" style="52" hidden="1" customWidth="1"/>
    <col min="12038" max="12038" width="11" style="52" customWidth="1"/>
    <col min="12039" max="12040" width="0" style="52" hidden="1" customWidth="1"/>
    <col min="12041" max="12041" width="11" style="52" customWidth="1"/>
    <col min="12042" max="12043" width="0" style="52" hidden="1" customWidth="1"/>
    <col min="12044" max="12044" width="11" style="52" customWidth="1"/>
    <col min="12045" max="12046" width="0" style="52" hidden="1" customWidth="1"/>
    <col min="12047" max="12047" width="11" style="52" customWidth="1"/>
    <col min="12048" max="12049" width="0" style="52" hidden="1" customWidth="1"/>
    <col min="12050" max="12050" width="11" style="52" customWidth="1"/>
    <col min="12051" max="12052" width="0" style="52" hidden="1" customWidth="1"/>
    <col min="12053" max="12053" width="11" style="52" customWidth="1"/>
    <col min="12054" max="12055" width="0" style="52" hidden="1" customWidth="1"/>
    <col min="12056" max="12056" width="11" style="52" customWidth="1"/>
    <col min="12057" max="12058" width="0" style="52" hidden="1" customWidth="1"/>
    <col min="12059" max="12059" width="11" style="52" customWidth="1"/>
    <col min="12060" max="12061" width="0" style="52" hidden="1" customWidth="1"/>
    <col min="12062" max="12062" width="11" style="52" customWidth="1"/>
    <col min="12063" max="12064" width="0" style="52" hidden="1" customWidth="1"/>
    <col min="12065" max="12065" width="11" style="52" customWidth="1"/>
    <col min="12066" max="12067" width="0" style="52" hidden="1" customWidth="1"/>
    <col min="12068" max="12068" width="9" style="52"/>
    <col min="12069" max="12084" width="6.75" style="52" customWidth="1"/>
    <col min="12085" max="12269" width="9" style="52"/>
    <col min="12270" max="12270" width="6.75" style="52" customWidth="1"/>
    <col min="12271" max="12271" width="3.25" style="52" customWidth="1"/>
    <col min="12272" max="12272" width="6.75" style="52" customWidth="1"/>
    <col min="12273" max="12273" width="11.875" style="52" customWidth="1"/>
    <col min="12274" max="12275" width="0" style="52" hidden="1" customWidth="1"/>
    <col min="12276" max="12276" width="11.875" style="52" customWidth="1"/>
    <col min="12277" max="12278" width="0" style="52" hidden="1" customWidth="1"/>
    <col min="12279" max="12279" width="11.875" style="52" customWidth="1"/>
    <col min="12280" max="12281" width="0" style="52" hidden="1" customWidth="1"/>
    <col min="12282" max="12282" width="11.875" style="52" customWidth="1"/>
    <col min="12283" max="12284" width="0" style="52" hidden="1" customWidth="1"/>
    <col min="12285" max="12285" width="11.875" style="52" customWidth="1"/>
    <col min="12286" max="12287" width="0" style="52" hidden="1" customWidth="1"/>
    <col min="12288" max="12288" width="11.875" style="52" customWidth="1"/>
    <col min="12289" max="12290" width="0" style="52" hidden="1" customWidth="1"/>
    <col min="12291" max="12291" width="11" style="52" customWidth="1"/>
    <col min="12292" max="12293" width="0" style="52" hidden="1" customWidth="1"/>
    <col min="12294" max="12294" width="11" style="52" customWidth="1"/>
    <col min="12295" max="12296" width="0" style="52" hidden="1" customWidth="1"/>
    <col min="12297" max="12297" width="11" style="52" customWidth="1"/>
    <col min="12298" max="12299" width="0" style="52" hidden="1" customWidth="1"/>
    <col min="12300" max="12300" width="11" style="52" customWidth="1"/>
    <col min="12301" max="12302" width="0" style="52" hidden="1" customWidth="1"/>
    <col min="12303" max="12303" width="11" style="52" customWidth="1"/>
    <col min="12304" max="12305" width="0" style="52" hidden="1" customWidth="1"/>
    <col min="12306" max="12306" width="11" style="52" customWidth="1"/>
    <col min="12307" max="12308" width="0" style="52" hidden="1" customWidth="1"/>
    <col min="12309" max="12309" width="11" style="52" customWidth="1"/>
    <col min="12310" max="12311" width="0" style="52" hidden="1" customWidth="1"/>
    <col min="12312" max="12312" width="11" style="52" customWidth="1"/>
    <col min="12313" max="12314" width="0" style="52" hidden="1" customWidth="1"/>
    <col min="12315" max="12315" width="11" style="52" customWidth="1"/>
    <col min="12316" max="12317" width="0" style="52" hidden="1" customWidth="1"/>
    <col min="12318" max="12318" width="11" style="52" customWidth="1"/>
    <col min="12319" max="12320" width="0" style="52" hidden="1" customWidth="1"/>
    <col min="12321" max="12321" width="11" style="52" customWidth="1"/>
    <col min="12322" max="12323" width="0" style="52" hidden="1" customWidth="1"/>
    <col min="12324" max="12324" width="9" style="52"/>
    <col min="12325" max="12340" width="6.75" style="52" customWidth="1"/>
    <col min="12341" max="12525" width="9" style="52"/>
    <col min="12526" max="12526" width="6.75" style="52" customWidth="1"/>
    <col min="12527" max="12527" width="3.25" style="52" customWidth="1"/>
    <col min="12528" max="12528" width="6.75" style="52" customWidth="1"/>
    <col min="12529" max="12529" width="11.875" style="52" customWidth="1"/>
    <col min="12530" max="12531" width="0" style="52" hidden="1" customWidth="1"/>
    <col min="12532" max="12532" width="11.875" style="52" customWidth="1"/>
    <col min="12533" max="12534" width="0" style="52" hidden="1" customWidth="1"/>
    <col min="12535" max="12535" width="11.875" style="52" customWidth="1"/>
    <col min="12536" max="12537" width="0" style="52" hidden="1" customWidth="1"/>
    <col min="12538" max="12538" width="11.875" style="52" customWidth="1"/>
    <col min="12539" max="12540" width="0" style="52" hidden="1" customWidth="1"/>
    <col min="12541" max="12541" width="11.875" style="52" customWidth="1"/>
    <col min="12542" max="12543" width="0" style="52" hidden="1" customWidth="1"/>
    <col min="12544" max="12544" width="11.875" style="52" customWidth="1"/>
    <col min="12545" max="12546" width="0" style="52" hidden="1" customWidth="1"/>
    <col min="12547" max="12547" width="11" style="52" customWidth="1"/>
    <col min="12548" max="12549" width="0" style="52" hidden="1" customWidth="1"/>
    <col min="12550" max="12550" width="11" style="52" customWidth="1"/>
    <col min="12551" max="12552" width="0" style="52" hidden="1" customWidth="1"/>
    <col min="12553" max="12553" width="11" style="52" customWidth="1"/>
    <col min="12554" max="12555" width="0" style="52" hidden="1" customWidth="1"/>
    <col min="12556" max="12556" width="11" style="52" customWidth="1"/>
    <col min="12557" max="12558" width="0" style="52" hidden="1" customWidth="1"/>
    <col min="12559" max="12559" width="11" style="52" customWidth="1"/>
    <col min="12560" max="12561" width="0" style="52" hidden="1" customWidth="1"/>
    <col min="12562" max="12562" width="11" style="52" customWidth="1"/>
    <col min="12563" max="12564" width="0" style="52" hidden="1" customWidth="1"/>
    <col min="12565" max="12565" width="11" style="52" customWidth="1"/>
    <col min="12566" max="12567" width="0" style="52" hidden="1" customWidth="1"/>
    <col min="12568" max="12568" width="11" style="52" customWidth="1"/>
    <col min="12569" max="12570" width="0" style="52" hidden="1" customWidth="1"/>
    <col min="12571" max="12571" width="11" style="52" customWidth="1"/>
    <col min="12572" max="12573" width="0" style="52" hidden="1" customWidth="1"/>
    <col min="12574" max="12574" width="11" style="52" customWidth="1"/>
    <col min="12575" max="12576" width="0" style="52" hidden="1" customWidth="1"/>
    <col min="12577" max="12577" width="11" style="52" customWidth="1"/>
    <col min="12578" max="12579" width="0" style="52" hidden="1" customWidth="1"/>
    <col min="12580" max="12580" width="9" style="52"/>
    <col min="12581" max="12596" width="6.75" style="52" customWidth="1"/>
    <col min="12597" max="12781" width="9" style="52"/>
    <col min="12782" max="12782" width="6.75" style="52" customWidth="1"/>
    <col min="12783" max="12783" width="3.25" style="52" customWidth="1"/>
    <col min="12784" max="12784" width="6.75" style="52" customWidth="1"/>
    <col min="12785" max="12785" width="11.875" style="52" customWidth="1"/>
    <col min="12786" max="12787" width="0" style="52" hidden="1" customWidth="1"/>
    <col min="12788" max="12788" width="11.875" style="52" customWidth="1"/>
    <col min="12789" max="12790" width="0" style="52" hidden="1" customWidth="1"/>
    <col min="12791" max="12791" width="11.875" style="52" customWidth="1"/>
    <col min="12792" max="12793" width="0" style="52" hidden="1" customWidth="1"/>
    <col min="12794" max="12794" width="11.875" style="52" customWidth="1"/>
    <col min="12795" max="12796" width="0" style="52" hidden="1" customWidth="1"/>
    <col min="12797" max="12797" width="11.875" style="52" customWidth="1"/>
    <col min="12798" max="12799" width="0" style="52" hidden="1" customWidth="1"/>
    <col min="12800" max="12800" width="11.875" style="52" customWidth="1"/>
    <col min="12801" max="12802" width="0" style="52" hidden="1" customWidth="1"/>
    <col min="12803" max="12803" width="11" style="52" customWidth="1"/>
    <col min="12804" max="12805" width="0" style="52" hidden="1" customWidth="1"/>
    <col min="12806" max="12806" width="11" style="52" customWidth="1"/>
    <col min="12807" max="12808" width="0" style="52" hidden="1" customWidth="1"/>
    <col min="12809" max="12809" width="11" style="52" customWidth="1"/>
    <col min="12810" max="12811" width="0" style="52" hidden="1" customWidth="1"/>
    <col min="12812" max="12812" width="11" style="52" customWidth="1"/>
    <col min="12813" max="12814" width="0" style="52" hidden="1" customWidth="1"/>
    <col min="12815" max="12815" width="11" style="52" customWidth="1"/>
    <col min="12816" max="12817" width="0" style="52" hidden="1" customWidth="1"/>
    <col min="12818" max="12818" width="11" style="52" customWidth="1"/>
    <col min="12819" max="12820" width="0" style="52" hidden="1" customWidth="1"/>
    <col min="12821" max="12821" width="11" style="52" customWidth="1"/>
    <col min="12822" max="12823" width="0" style="52" hidden="1" customWidth="1"/>
    <col min="12824" max="12824" width="11" style="52" customWidth="1"/>
    <col min="12825" max="12826" width="0" style="52" hidden="1" customWidth="1"/>
    <col min="12827" max="12827" width="11" style="52" customWidth="1"/>
    <col min="12828" max="12829" width="0" style="52" hidden="1" customWidth="1"/>
    <col min="12830" max="12830" width="11" style="52" customWidth="1"/>
    <col min="12831" max="12832" width="0" style="52" hidden="1" customWidth="1"/>
    <col min="12833" max="12833" width="11" style="52" customWidth="1"/>
    <col min="12834" max="12835" width="0" style="52" hidden="1" customWidth="1"/>
    <col min="12836" max="12836" width="9" style="52"/>
    <col min="12837" max="12852" width="6.75" style="52" customWidth="1"/>
    <col min="12853" max="13037" width="9" style="52"/>
    <col min="13038" max="13038" width="6.75" style="52" customWidth="1"/>
    <col min="13039" max="13039" width="3.25" style="52" customWidth="1"/>
    <col min="13040" max="13040" width="6.75" style="52" customWidth="1"/>
    <col min="13041" max="13041" width="11.875" style="52" customWidth="1"/>
    <col min="13042" max="13043" width="0" style="52" hidden="1" customWidth="1"/>
    <col min="13044" max="13044" width="11.875" style="52" customWidth="1"/>
    <col min="13045" max="13046" width="0" style="52" hidden="1" customWidth="1"/>
    <col min="13047" max="13047" width="11.875" style="52" customWidth="1"/>
    <col min="13048" max="13049" width="0" style="52" hidden="1" customWidth="1"/>
    <col min="13050" max="13050" width="11.875" style="52" customWidth="1"/>
    <col min="13051" max="13052" width="0" style="52" hidden="1" customWidth="1"/>
    <col min="13053" max="13053" width="11.875" style="52" customWidth="1"/>
    <col min="13054" max="13055" width="0" style="52" hidden="1" customWidth="1"/>
    <col min="13056" max="13056" width="11.875" style="52" customWidth="1"/>
    <col min="13057" max="13058" width="0" style="52" hidden="1" customWidth="1"/>
    <col min="13059" max="13059" width="11" style="52" customWidth="1"/>
    <col min="13060" max="13061" width="0" style="52" hidden="1" customWidth="1"/>
    <col min="13062" max="13062" width="11" style="52" customWidth="1"/>
    <col min="13063" max="13064" width="0" style="52" hidden="1" customWidth="1"/>
    <col min="13065" max="13065" width="11" style="52" customWidth="1"/>
    <col min="13066" max="13067" width="0" style="52" hidden="1" customWidth="1"/>
    <col min="13068" max="13068" width="11" style="52" customWidth="1"/>
    <col min="13069" max="13070" width="0" style="52" hidden="1" customWidth="1"/>
    <col min="13071" max="13071" width="11" style="52" customWidth="1"/>
    <col min="13072" max="13073" width="0" style="52" hidden="1" customWidth="1"/>
    <col min="13074" max="13074" width="11" style="52" customWidth="1"/>
    <col min="13075" max="13076" width="0" style="52" hidden="1" customWidth="1"/>
    <col min="13077" max="13077" width="11" style="52" customWidth="1"/>
    <col min="13078" max="13079" width="0" style="52" hidden="1" customWidth="1"/>
    <col min="13080" max="13080" width="11" style="52" customWidth="1"/>
    <col min="13081" max="13082" width="0" style="52" hidden="1" customWidth="1"/>
    <col min="13083" max="13083" width="11" style="52" customWidth="1"/>
    <col min="13084" max="13085" width="0" style="52" hidden="1" customWidth="1"/>
    <col min="13086" max="13086" width="11" style="52" customWidth="1"/>
    <col min="13087" max="13088" width="0" style="52" hidden="1" customWidth="1"/>
    <col min="13089" max="13089" width="11" style="52" customWidth="1"/>
    <col min="13090" max="13091" width="0" style="52" hidden="1" customWidth="1"/>
    <col min="13092" max="13092" width="9" style="52"/>
    <col min="13093" max="13108" width="6.75" style="52" customWidth="1"/>
    <col min="13109" max="13293" width="9" style="52"/>
    <col min="13294" max="13294" width="6.75" style="52" customWidth="1"/>
    <col min="13295" max="13295" width="3.25" style="52" customWidth="1"/>
    <col min="13296" max="13296" width="6.75" style="52" customWidth="1"/>
    <col min="13297" max="13297" width="11.875" style="52" customWidth="1"/>
    <col min="13298" max="13299" width="0" style="52" hidden="1" customWidth="1"/>
    <col min="13300" max="13300" width="11.875" style="52" customWidth="1"/>
    <col min="13301" max="13302" width="0" style="52" hidden="1" customWidth="1"/>
    <col min="13303" max="13303" width="11.875" style="52" customWidth="1"/>
    <col min="13304" max="13305" width="0" style="52" hidden="1" customWidth="1"/>
    <col min="13306" max="13306" width="11.875" style="52" customWidth="1"/>
    <col min="13307" max="13308" width="0" style="52" hidden="1" customWidth="1"/>
    <col min="13309" max="13309" width="11.875" style="52" customWidth="1"/>
    <col min="13310" max="13311" width="0" style="52" hidden="1" customWidth="1"/>
    <col min="13312" max="13312" width="11.875" style="52" customWidth="1"/>
    <col min="13313" max="13314" width="0" style="52" hidden="1" customWidth="1"/>
    <col min="13315" max="13315" width="11" style="52" customWidth="1"/>
    <col min="13316" max="13317" width="0" style="52" hidden="1" customWidth="1"/>
    <col min="13318" max="13318" width="11" style="52" customWidth="1"/>
    <col min="13319" max="13320" width="0" style="52" hidden="1" customWidth="1"/>
    <col min="13321" max="13321" width="11" style="52" customWidth="1"/>
    <col min="13322" max="13323" width="0" style="52" hidden="1" customWidth="1"/>
    <col min="13324" max="13324" width="11" style="52" customWidth="1"/>
    <col min="13325" max="13326" width="0" style="52" hidden="1" customWidth="1"/>
    <col min="13327" max="13327" width="11" style="52" customWidth="1"/>
    <col min="13328" max="13329" width="0" style="52" hidden="1" customWidth="1"/>
    <col min="13330" max="13330" width="11" style="52" customWidth="1"/>
    <col min="13331" max="13332" width="0" style="52" hidden="1" customWidth="1"/>
    <col min="13333" max="13333" width="11" style="52" customWidth="1"/>
    <col min="13334" max="13335" width="0" style="52" hidden="1" customWidth="1"/>
    <col min="13336" max="13336" width="11" style="52" customWidth="1"/>
    <col min="13337" max="13338" width="0" style="52" hidden="1" customWidth="1"/>
    <col min="13339" max="13339" width="11" style="52" customWidth="1"/>
    <col min="13340" max="13341" width="0" style="52" hidden="1" customWidth="1"/>
    <col min="13342" max="13342" width="11" style="52" customWidth="1"/>
    <col min="13343" max="13344" width="0" style="52" hidden="1" customWidth="1"/>
    <col min="13345" max="13345" width="11" style="52" customWidth="1"/>
    <col min="13346" max="13347" width="0" style="52" hidden="1" customWidth="1"/>
    <col min="13348" max="13348" width="9" style="52"/>
    <col min="13349" max="13364" width="6.75" style="52" customWidth="1"/>
    <col min="13365" max="13549" width="9" style="52"/>
    <col min="13550" max="13550" width="6.75" style="52" customWidth="1"/>
    <col min="13551" max="13551" width="3.25" style="52" customWidth="1"/>
    <col min="13552" max="13552" width="6.75" style="52" customWidth="1"/>
    <col min="13553" max="13553" width="11.875" style="52" customWidth="1"/>
    <col min="13554" max="13555" width="0" style="52" hidden="1" customWidth="1"/>
    <col min="13556" max="13556" width="11.875" style="52" customWidth="1"/>
    <col min="13557" max="13558" width="0" style="52" hidden="1" customWidth="1"/>
    <col min="13559" max="13559" width="11.875" style="52" customWidth="1"/>
    <col min="13560" max="13561" width="0" style="52" hidden="1" customWidth="1"/>
    <col min="13562" max="13562" width="11.875" style="52" customWidth="1"/>
    <col min="13563" max="13564" width="0" style="52" hidden="1" customWidth="1"/>
    <col min="13565" max="13565" width="11.875" style="52" customWidth="1"/>
    <col min="13566" max="13567" width="0" style="52" hidden="1" customWidth="1"/>
    <col min="13568" max="13568" width="11.875" style="52" customWidth="1"/>
    <col min="13569" max="13570" width="0" style="52" hidden="1" customWidth="1"/>
    <col min="13571" max="13571" width="11" style="52" customWidth="1"/>
    <col min="13572" max="13573" width="0" style="52" hidden="1" customWidth="1"/>
    <col min="13574" max="13574" width="11" style="52" customWidth="1"/>
    <col min="13575" max="13576" width="0" style="52" hidden="1" customWidth="1"/>
    <col min="13577" max="13577" width="11" style="52" customWidth="1"/>
    <col min="13578" max="13579" width="0" style="52" hidden="1" customWidth="1"/>
    <col min="13580" max="13580" width="11" style="52" customWidth="1"/>
    <col min="13581" max="13582" width="0" style="52" hidden="1" customWidth="1"/>
    <col min="13583" max="13583" width="11" style="52" customWidth="1"/>
    <col min="13584" max="13585" width="0" style="52" hidden="1" customWidth="1"/>
    <col min="13586" max="13586" width="11" style="52" customWidth="1"/>
    <col min="13587" max="13588" width="0" style="52" hidden="1" customWidth="1"/>
    <col min="13589" max="13589" width="11" style="52" customWidth="1"/>
    <col min="13590" max="13591" width="0" style="52" hidden="1" customWidth="1"/>
    <col min="13592" max="13592" width="11" style="52" customWidth="1"/>
    <col min="13593" max="13594" width="0" style="52" hidden="1" customWidth="1"/>
    <col min="13595" max="13595" width="11" style="52" customWidth="1"/>
    <col min="13596" max="13597" width="0" style="52" hidden="1" customWidth="1"/>
    <col min="13598" max="13598" width="11" style="52" customWidth="1"/>
    <col min="13599" max="13600" width="0" style="52" hidden="1" customWidth="1"/>
    <col min="13601" max="13601" width="11" style="52" customWidth="1"/>
    <col min="13602" max="13603" width="0" style="52" hidden="1" customWidth="1"/>
    <col min="13604" max="13604" width="9" style="52"/>
    <col min="13605" max="13620" width="6.75" style="52" customWidth="1"/>
    <col min="13621" max="13805" width="9" style="52"/>
    <col min="13806" max="13806" width="6.75" style="52" customWidth="1"/>
    <col min="13807" max="13807" width="3.25" style="52" customWidth="1"/>
    <col min="13808" max="13808" width="6.75" style="52" customWidth="1"/>
    <col min="13809" max="13809" width="11.875" style="52" customWidth="1"/>
    <col min="13810" max="13811" width="0" style="52" hidden="1" customWidth="1"/>
    <col min="13812" max="13812" width="11.875" style="52" customWidth="1"/>
    <col min="13813" max="13814" width="0" style="52" hidden="1" customWidth="1"/>
    <col min="13815" max="13815" width="11.875" style="52" customWidth="1"/>
    <col min="13816" max="13817" width="0" style="52" hidden="1" customWidth="1"/>
    <col min="13818" max="13818" width="11.875" style="52" customWidth="1"/>
    <col min="13819" max="13820" width="0" style="52" hidden="1" customWidth="1"/>
    <col min="13821" max="13821" width="11.875" style="52" customWidth="1"/>
    <col min="13822" max="13823" width="0" style="52" hidden="1" customWidth="1"/>
    <col min="13824" max="13824" width="11.875" style="52" customWidth="1"/>
    <col min="13825" max="13826" width="0" style="52" hidden="1" customWidth="1"/>
    <col min="13827" max="13827" width="11" style="52" customWidth="1"/>
    <col min="13828" max="13829" width="0" style="52" hidden="1" customWidth="1"/>
    <col min="13830" max="13830" width="11" style="52" customWidth="1"/>
    <col min="13831" max="13832" width="0" style="52" hidden="1" customWidth="1"/>
    <col min="13833" max="13833" width="11" style="52" customWidth="1"/>
    <col min="13834" max="13835" width="0" style="52" hidden="1" customWidth="1"/>
    <col min="13836" max="13836" width="11" style="52" customWidth="1"/>
    <col min="13837" max="13838" width="0" style="52" hidden="1" customWidth="1"/>
    <col min="13839" max="13839" width="11" style="52" customWidth="1"/>
    <col min="13840" max="13841" width="0" style="52" hidden="1" customWidth="1"/>
    <col min="13842" max="13842" width="11" style="52" customWidth="1"/>
    <col min="13843" max="13844" width="0" style="52" hidden="1" customWidth="1"/>
    <col min="13845" max="13845" width="11" style="52" customWidth="1"/>
    <col min="13846" max="13847" width="0" style="52" hidden="1" customWidth="1"/>
    <col min="13848" max="13848" width="11" style="52" customWidth="1"/>
    <col min="13849" max="13850" width="0" style="52" hidden="1" customWidth="1"/>
    <col min="13851" max="13851" width="11" style="52" customWidth="1"/>
    <col min="13852" max="13853" width="0" style="52" hidden="1" customWidth="1"/>
    <col min="13854" max="13854" width="11" style="52" customWidth="1"/>
    <col min="13855" max="13856" width="0" style="52" hidden="1" customWidth="1"/>
    <col min="13857" max="13857" width="11" style="52" customWidth="1"/>
    <col min="13858" max="13859" width="0" style="52" hidden="1" customWidth="1"/>
    <col min="13860" max="13860" width="9" style="52"/>
    <col min="13861" max="13876" width="6.75" style="52" customWidth="1"/>
    <col min="13877" max="14061" width="9" style="52"/>
    <col min="14062" max="14062" width="6.75" style="52" customWidth="1"/>
    <col min="14063" max="14063" width="3.25" style="52" customWidth="1"/>
    <col min="14064" max="14064" width="6.75" style="52" customWidth="1"/>
    <col min="14065" max="14065" width="11.875" style="52" customWidth="1"/>
    <col min="14066" max="14067" width="0" style="52" hidden="1" customWidth="1"/>
    <col min="14068" max="14068" width="11.875" style="52" customWidth="1"/>
    <col min="14069" max="14070" width="0" style="52" hidden="1" customWidth="1"/>
    <col min="14071" max="14071" width="11.875" style="52" customWidth="1"/>
    <col min="14072" max="14073" width="0" style="52" hidden="1" customWidth="1"/>
    <col min="14074" max="14074" width="11.875" style="52" customWidth="1"/>
    <col min="14075" max="14076" width="0" style="52" hidden="1" customWidth="1"/>
    <col min="14077" max="14077" width="11.875" style="52" customWidth="1"/>
    <col min="14078" max="14079" width="0" style="52" hidden="1" customWidth="1"/>
    <col min="14080" max="14080" width="11.875" style="52" customWidth="1"/>
    <col min="14081" max="14082" width="0" style="52" hidden="1" customWidth="1"/>
    <col min="14083" max="14083" width="11" style="52" customWidth="1"/>
    <col min="14084" max="14085" width="0" style="52" hidden="1" customWidth="1"/>
    <col min="14086" max="14086" width="11" style="52" customWidth="1"/>
    <col min="14087" max="14088" width="0" style="52" hidden="1" customWidth="1"/>
    <col min="14089" max="14089" width="11" style="52" customWidth="1"/>
    <col min="14090" max="14091" width="0" style="52" hidden="1" customWidth="1"/>
    <col min="14092" max="14092" width="11" style="52" customWidth="1"/>
    <col min="14093" max="14094" width="0" style="52" hidden="1" customWidth="1"/>
    <col min="14095" max="14095" width="11" style="52" customWidth="1"/>
    <col min="14096" max="14097" width="0" style="52" hidden="1" customWidth="1"/>
    <col min="14098" max="14098" width="11" style="52" customWidth="1"/>
    <col min="14099" max="14100" width="0" style="52" hidden="1" customWidth="1"/>
    <col min="14101" max="14101" width="11" style="52" customWidth="1"/>
    <col min="14102" max="14103" width="0" style="52" hidden="1" customWidth="1"/>
    <col min="14104" max="14104" width="11" style="52" customWidth="1"/>
    <col min="14105" max="14106" width="0" style="52" hidden="1" customWidth="1"/>
    <col min="14107" max="14107" width="11" style="52" customWidth="1"/>
    <col min="14108" max="14109" width="0" style="52" hidden="1" customWidth="1"/>
    <col min="14110" max="14110" width="11" style="52" customWidth="1"/>
    <col min="14111" max="14112" width="0" style="52" hidden="1" customWidth="1"/>
    <col min="14113" max="14113" width="11" style="52" customWidth="1"/>
    <col min="14114" max="14115" width="0" style="52" hidden="1" customWidth="1"/>
    <col min="14116" max="14116" width="9" style="52"/>
    <col min="14117" max="14132" width="6.75" style="52" customWidth="1"/>
    <col min="14133" max="14317" width="9" style="52"/>
    <col min="14318" max="14318" width="6.75" style="52" customWidth="1"/>
    <col min="14319" max="14319" width="3.25" style="52" customWidth="1"/>
    <col min="14320" max="14320" width="6.75" style="52" customWidth="1"/>
    <col min="14321" max="14321" width="11.875" style="52" customWidth="1"/>
    <col min="14322" max="14323" width="0" style="52" hidden="1" customWidth="1"/>
    <col min="14324" max="14324" width="11.875" style="52" customWidth="1"/>
    <col min="14325" max="14326" width="0" style="52" hidden="1" customWidth="1"/>
    <col min="14327" max="14327" width="11.875" style="52" customWidth="1"/>
    <col min="14328" max="14329" width="0" style="52" hidden="1" customWidth="1"/>
    <col min="14330" max="14330" width="11.875" style="52" customWidth="1"/>
    <col min="14331" max="14332" width="0" style="52" hidden="1" customWidth="1"/>
    <col min="14333" max="14333" width="11.875" style="52" customWidth="1"/>
    <col min="14334" max="14335" width="0" style="52" hidden="1" customWidth="1"/>
    <col min="14336" max="14336" width="11.875" style="52" customWidth="1"/>
    <col min="14337" max="14338" width="0" style="52" hidden="1" customWidth="1"/>
    <col min="14339" max="14339" width="11" style="52" customWidth="1"/>
    <col min="14340" max="14341" width="0" style="52" hidden="1" customWidth="1"/>
    <col min="14342" max="14342" width="11" style="52" customWidth="1"/>
    <col min="14343" max="14344" width="0" style="52" hidden="1" customWidth="1"/>
    <col min="14345" max="14345" width="11" style="52" customWidth="1"/>
    <col min="14346" max="14347" width="0" style="52" hidden="1" customWidth="1"/>
    <col min="14348" max="14348" width="11" style="52" customWidth="1"/>
    <col min="14349" max="14350" width="0" style="52" hidden="1" customWidth="1"/>
    <col min="14351" max="14351" width="11" style="52" customWidth="1"/>
    <col min="14352" max="14353" width="0" style="52" hidden="1" customWidth="1"/>
    <col min="14354" max="14354" width="11" style="52" customWidth="1"/>
    <col min="14355" max="14356" width="0" style="52" hidden="1" customWidth="1"/>
    <col min="14357" max="14357" width="11" style="52" customWidth="1"/>
    <col min="14358" max="14359" width="0" style="52" hidden="1" customWidth="1"/>
    <col min="14360" max="14360" width="11" style="52" customWidth="1"/>
    <col min="14361" max="14362" width="0" style="52" hidden="1" customWidth="1"/>
    <col min="14363" max="14363" width="11" style="52" customWidth="1"/>
    <col min="14364" max="14365" width="0" style="52" hidden="1" customWidth="1"/>
    <col min="14366" max="14366" width="11" style="52" customWidth="1"/>
    <col min="14367" max="14368" width="0" style="52" hidden="1" customWidth="1"/>
    <col min="14369" max="14369" width="11" style="52" customWidth="1"/>
    <col min="14370" max="14371" width="0" style="52" hidden="1" customWidth="1"/>
    <col min="14372" max="14372" width="9" style="52"/>
    <col min="14373" max="14388" width="6.75" style="52" customWidth="1"/>
    <col min="14389" max="14573" width="9" style="52"/>
    <col min="14574" max="14574" width="6.75" style="52" customWidth="1"/>
    <col min="14575" max="14575" width="3.25" style="52" customWidth="1"/>
    <col min="14576" max="14576" width="6.75" style="52" customWidth="1"/>
    <col min="14577" max="14577" width="11.875" style="52" customWidth="1"/>
    <col min="14578" max="14579" width="0" style="52" hidden="1" customWidth="1"/>
    <col min="14580" max="14580" width="11.875" style="52" customWidth="1"/>
    <col min="14581" max="14582" width="0" style="52" hidden="1" customWidth="1"/>
    <col min="14583" max="14583" width="11.875" style="52" customWidth="1"/>
    <col min="14584" max="14585" width="0" style="52" hidden="1" customWidth="1"/>
    <col min="14586" max="14586" width="11.875" style="52" customWidth="1"/>
    <col min="14587" max="14588" width="0" style="52" hidden="1" customWidth="1"/>
    <col min="14589" max="14589" width="11.875" style="52" customWidth="1"/>
    <col min="14590" max="14591" width="0" style="52" hidden="1" customWidth="1"/>
    <col min="14592" max="14592" width="11.875" style="52" customWidth="1"/>
    <col min="14593" max="14594" width="0" style="52" hidden="1" customWidth="1"/>
    <col min="14595" max="14595" width="11" style="52" customWidth="1"/>
    <col min="14596" max="14597" width="0" style="52" hidden="1" customWidth="1"/>
    <col min="14598" max="14598" width="11" style="52" customWidth="1"/>
    <col min="14599" max="14600" width="0" style="52" hidden="1" customWidth="1"/>
    <col min="14601" max="14601" width="11" style="52" customWidth="1"/>
    <col min="14602" max="14603" width="0" style="52" hidden="1" customWidth="1"/>
    <col min="14604" max="14604" width="11" style="52" customWidth="1"/>
    <col min="14605" max="14606" width="0" style="52" hidden="1" customWidth="1"/>
    <col min="14607" max="14607" width="11" style="52" customWidth="1"/>
    <col min="14608" max="14609" width="0" style="52" hidden="1" customWidth="1"/>
    <col min="14610" max="14610" width="11" style="52" customWidth="1"/>
    <col min="14611" max="14612" width="0" style="52" hidden="1" customWidth="1"/>
    <col min="14613" max="14613" width="11" style="52" customWidth="1"/>
    <col min="14614" max="14615" width="0" style="52" hidden="1" customWidth="1"/>
    <col min="14616" max="14616" width="11" style="52" customWidth="1"/>
    <col min="14617" max="14618" width="0" style="52" hidden="1" customWidth="1"/>
    <col min="14619" max="14619" width="11" style="52" customWidth="1"/>
    <col min="14620" max="14621" width="0" style="52" hidden="1" customWidth="1"/>
    <col min="14622" max="14622" width="11" style="52" customWidth="1"/>
    <col min="14623" max="14624" width="0" style="52" hidden="1" customWidth="1"/>
    <col min="14625" max="14625" width="11" style="52" customWidth="1"/>
    <col min="14626" max="14627" width="0" style="52" hidden="1" customWidth="1"/>
    <col min="14628" max="14628" width="9" style="52"/>
    <col min="14629" max="14644" width="6.75" style="52" customWidth="1"/>
    <col min="14645" max="14829" width="9" style="52"/>
    <col min="14830" max="14830" width="6.75" style="52" customWidth="1"/>
    <col min="14831" max="14831" width="3.25" style="52" customWidth="1"/>
    <col min="14832" max="14832" width="6.75" style="52" customWidth="1"/>
    <col min="14833" max="14833" width="11.875" style="52" customWidth="1"/>
    <col min="14834" max="14835" width="0" style="52" hidden="1" customWidth="1"/>
    <col min="14836" max="14836" width="11.875" style="52" customWidth="1"/>
    <col min="14837" max="14838" width="0" style="52" hidden="1" customWidth="1"/>
    <col min="14839" max="14839" width="11.875" style="52" customWidth="1"/>
    <col min="14840" max="14841" width="0" style="52" hidden="1" customWidth="1"/>
    <col min="14842" max="14842" width="11.875" style="52" customWidth="1"/>
    <col min="14843" max="14844" width="0" style="52" hidden="1" customWidth="1"/>
    <col min="14845" max="14845" width="11.875" style="52" customWidth="1"/>
    <col min="14846" max="14847" width="0" style="52" hidden="1" customWidth="1"/>
    <col min="14848" max="14848" width="11.875" style="52" customWidth="1"/>
    <col min="14849" max="14850" width="0" style="52" hidden="1" customWidth="1"/>
    <col min="14851" max="14851" width="11" style="52" customWidth="1"/>
    <col min="14852" max="14853" width="0" style="52" hidden="1" customWidth="1"/>
    <col min="14854" max="14854" width="11" style="52" customWidth="1"/>
    <col min="14855" max="14856" width="0" style="52" hidden="1" customWidth="1"/>
    <col min="14857" max="14857" width="11" style="52" customWidth="1"/>
    <col min="14858" max="14859" width="0" style="52" hidden="1" customWidth="1"/>
    <col min="14860" max="14860" width="11" style="52" customWidth="1"/>
    <col min="14861" max="14862" width="0" style="52" hidden="1" customWidth="1"/>
    <col min="14863" max="14863" width="11" style="52" customWidth="1"/>
    <col min="14864" max="14865" width="0" style="52" hidden="1" customWidth="1"/>
    <col min="14866" max="14866" width="11" style="52" customWidth="1"/>
    <col min="14867" max="14868" width="0" style="52" hidden="1" customWidth="1"/>
    <col min="14869" max="14869" width="11" style="52" customWidth="1"/>
    <col min="14870" max="14871" width="0" style="52" hidden="1" customWidth="1"/>
    <col min="14872" max="14872" width="11" style="52" customWidth="1"/>
    <col min="14873" max="14874" width="0" style="52" hidden="1" customWidth="1"/>
    <col min="14875" max="14875" width="11" style="52" customWidth="1"/>
    <col min="14876" max="14877" width="0" style="52" hidden="1" customWidth="1"/>
    <col min="14878" max="14878" width="11" style="52" customWidth="1"/>
    <col min="14879" max="14880" width="0" style="52" hidden="1" customWidth="1"/>
    <col min="14881" max="14881" width="11" style="52" customWidth="1"/>
    <col min="14882" max="14883" width="0" style="52" hidden="1" customWidth="1"/>
    <col min="14884" max="14884" width="9" style="52"/>
    <col min="14885" max="14900" width="6.75" style="52" customWidth="1"/>
    <col min="14901" max="15085" width="9" style="52"/>
    <col min="15086" max="15086" width="6.75" style="52" customWidth="1"/>
    <col min="15087" max="15087" width="3.25" style="52" customWidth="1"/>
    <col min="15088" max="15088" width="6.75" style="52" customWidth="1"/>
    <col min="15089" max="15089" width="11.875" style="52" customWidth="1"/>
    <col min="15090" max="15091" width="0" style="52" hidden="1" customWidth="1"/>
    <col min="15092" max="15092" width="11.875" style="52" customWidth="1"/>
    <col min="15093" max="15094" width="0" style="52" hidden="1" customWidth="1"/>
    <col min="15095" max="15095" width="11.875" style="52" customWidth="1"/>
    <col min="15096" max="15097" width="0" style="52" hidden="1" customWidth="1"/>
    <col min="15098" max="15098" width="11.875" style="52" customWidth="1"/>
    <col min="15099" max="15100" width="0" style="52" hidden="1" customWidth="1"/>
    <col min="15101" max="15101" width="11.875" style="52" customWidth="1"/>
    <col min="15102" max="15103" width="0" style="52" hidden="1" customWidth="1"/>
    <col min="15104" max="15104" width="11.875" style="52" customWidth="1"/>
    <col min="15105" max="15106" width="0" style="52" hidden="1" customWidth="1"/>
    <col min="15107" max="15107" width="11" style="52" customWidth="1"/>
    <col min="15108" max="15109" width="0" style="52" hidden="1" customWidth="1"/>
    <col min="15110" max="15110" width="11" style="52" customWidth="1"/>
    <col min="15111" max="15112" width="0" style="52" hidden="1" customWidth="1"/>
    <col min="15113" max="15113" width="11" style="52" customWidth="1"/>
    <col min="15114" max="15115" width="0" style="52" hidden="1" customWidth="1"/>
    <col min="15116" max="15116" width="11" style="52" customWidth="1"/>
    <col min="15117" max="15118" width="0" style="52" hidden="1" customWidth="1"/>
    <col min="15119" max="15119" width="11" style="52" customWidth="1"/>
    <col min="15120" max="15121" width="0" style="52" hidden="1" customWidth="1"/>
    <col min="15122" max="15122" width="11" style="52" customWidth="1"/>
    <col min="15123" max="15124" width="0" style="52" hidden="1" customWidth="1"/>
    <col min="15125" max="15125" width="11" style="52" customWidth="1"/>
    <col min="15126" max="15127" width="0" style="52" hidden="1" customWidth="1"/>
    <col min="15128" max="15128" width="11" style="52" customWidth="1"/>
    <col min="15129" max="15130" width="0" style="52" hidden="1" customWidth="1"/>
    <col min="15131" max="15131" width="11" style="52" customWidth="1"/>
    <col min="15132" max="15133" width="0" style="52" hidden="1" customWidth="1"/>
    <col min="15134" max="15134" width="11" style="52" customWidth="1"/>
    <col min="15135" max="15136" width="0" style="52" hidden="1" customWidth="1"/>
    <col min="15137" max="15137" width="11" style="52" customWidth="1"/>
    <col min="15138" max="15139" width="0" style="52" hidden="1" customWidth="1"/>
    <col min="15140" max="15140" width="9" style="52"/>
    <col min="15141" max="15156" width="6.75" style="52" customWidth="1"/>
    <col min="15157" max="15341" width="9" style="52"/>
    <col min="15342" max="15342" width="6.75" style="52" customWidth="1"/>
    <col min="15343" max="15343" width="3.25" style="52" customWidth="1"/>
    <col min="15344" max="15344" width="6.75" style="52" customWidth="1"/>
    <col min="15345" max="15345" width="11.875" style="52" customWidth="1"/>
    <col min="15346" max="15347" width="0" style="52" hidden="1" customWidth="1"/>
    <col min="15348" max="15348" width="11.875" style="52" customWidth="1"/>
    <col min="15349" max="15350" width="0" style="52" hidden="1" customWidth="1"/>
    <col min="15351" max="15351" width="11.875" style="52" customWidth="1"/>
    <col min="15352" max="15353" width="0" style="52" hidden="1" customWidth="1"/>
    <col min="15354" max="15354" width="11.875" style="52" customWidth="1"/>
    <col min="15355" max="15356" width="0" style="52" hidden="1" customWidth="1"/>
    <col min="15357" max="15357" width="11.875" style="52" customWidth="1"/>
    <col min="15358" max="15359" width="0" style="52" hidden="1" customWidth="1"/>
    <col min="15360" max="15360" width="11.875" style="52" customWidth="1"/>
    <col min="15361" max="15362" width="0" style="52" hidden="1" customWidth="1"/>
    <col min="15363" max="15363" width="11" style="52" customWidth="1"/>
    <col min="15364" max="15365" width="0" style="52" hidden="1" customWidth="1"/>
    <col min="15366" max="15366" width="11" style="52" customWidth="1"/>
    <col min="15367" max="15368" width="0" style="52" hidden="1" customWidth="1"/>
    <col min="15369" max="15369" width="11" style="52" customWidth="1"/>
    <col min="15370" max="15371" width="0" style="52" hidden="1" customWidth="1"/>
    <col min="15372" max="15372" width="11" style="52" customWidth="1"/>
    <col min="15373" max="15374" width="0" style="52" hidden="1" customWidth="1"/>
    <col min="15375" max="15375" width="11" style="52" customWidth="1"/>
    <col min="15376" max="15377" width="0" style="52" hidden="1" customWidth="1"/>
    <col min="15378" max="15378" width="11" style="52" customWidth="1"/>
    <col min="15379" max="15380" width="0" style="52" hidden="1" customWidth="1"/>
    <col min="15381" max="15381" width="11" style="52" customWidth="1"/>
    <col min="15382" max="15383" width="0" style="52" hidden="1" customWidth="1"/>
    <col min="15384" max="15384" width="11" style="52" customWidth="1"/>
    <col min="15385" max="15386" width="0" style="52" hidden="1" customWidth="1"/>
    <col min="15387" max="15387" width="11" style="52" customWidth="1"/>
    <col min="15388" max="15389" width="0" style="52" hidden="1" customWidth="1"/>
    <col min="15390" max="15390" width="11" style="52" customWidth="1"/>
    <col min="15391" max="15392" width="0" style="52" hidden="1" customWidth="1"/>
    <col min="15393" max="15393" width="11" style="52" customWidth="1"/>
    <col min="15394" max="15395" width="0" style="52" hidden="1" customWidth="1"/>
    <col min="15396" max="15396" width="9" style="52"/>
    <col min="15397" max="15412" width="6.75" style="52" customWidth="1"/>
    <col min="15413" max="15597" width="9" style="52"/>
    <col min="15598" max="15598" width="6.75" style="52" customWidth="1"/>
    <col min="15599" max="15599" width="3.25" style="52" customWidth="1"/>
    <col min="15600" max="15600" width="6.75" style="52" customWidth="1"/>
    <col min="15601" max="15601" width="11.875" style="52" customWidth="1"/>
    <col min="15602" max="15603" width="0" style="52" hidden="1" customWidth="1"/>
    <col min="15604" max="15604" width="11.875" style="52" customWidth="1"/>
    <col min="15605" max="15606" width="0" style="52" hidden="1" customWidth="1"/>
    <col min="15607" max="15607" width="11.875" style="52" customWidth="1"/>
    <col min="15608" max="15609" width="0" style="52" hidden="1" customWidth="1"/>
    <col min="15610" max="15610" width="11.875" style="52" customWidth="1"/>
    <col min="15611" max="15612" width="0" style="52" hidden="1" customWidth="1"/>
    <col min="15613" max="15613" width="11.875" style="52" customWidth="1"/>
    <col min="15614" max="15615" width="0" style="52" hidden="1" customWidth="1"/>
    <col min="15616" max="15616" width="11.875" style="52" customWidth="1"/>
    <col min="15617" max="15618" width="0" style="52" hidden="1" customWidth="1"/>
    <col min="15619" max="15619" width="11" style="52" customWidth="1"/>
    <col min="15620" max="15621" width="0" style="52" hidden="1" customWidth="1"/>
    <col min="15622" max="15622" width="11" style="52" customWidth="1"/>
    <col min="15623" max="15624" width="0" style="52" hidden="1" customWidth="1"/>
    <col min="15625" max="15625" width="11" style="52" customWidth="1"/>
    <col min="15626" max="15627" width="0" style="52" hidden="1" customWidth="1"/>
    <col min="15628" max="15628" width="11" style="52" customWidth="1"/>
    <col min="15629" max="15630" width="0" style="52" hidden="1" customWidth="1"/>
    <col min="15631" max="15631" width="11" style="52" customWidth="1"/>
    <col min="15632" max="15633" width="0" style="52" hidden="1" customWidth="1"/>
    <col min="15634" max="15634" width="11" style="52" customWidth="1"/>
    <col min="15635" max="15636" width="0" style="52" hidden="1" customWidth="1"/>
    <col min="15637" max="15637" width="11" style="52" customWidth="1"/>
    <col min="15638" max="15639" width="0" style="52" hidden="1" customWidth="1"/>
    <col min="15640" max="15640" width="11" style="52" customWidth="1"/>
    <col min="15641" max="15642" width="0" style="52" hidden="1" customWidth="1"/>
    <col min="15643" max="15643" width="11" style="52" customWidth="1"/>
    <col min="15644" max="15645" width="0" style="52" hidden="1" customWidth="1"/>
    <col min="15646" max="15646" width="11" style="52" customWidth="1"/>
    <col min="15647" max="15648" width="0" style="52" hidden="1" customWidth="1"/>
    <col min="15649" max="15649" width="11" style="52" customWidth="1"/>
    <col min="15650" max="15651" width="0" style="52" hidden="1" customWidth="1"/>
    <col min="15652" max="15652" width="9" style="52"/>
    <col min="15653" max="15668" width="6.75" style="52" customWidth="1"/>
    <col min="15669" max="15853" width="9" style="52"/>
    <col min="15854" max="15854" width="6.75" style="52" customWidth="1"/>
    <col min="15855" max="15855" width="3.25" style="52" customWidth="1"/>
    <col min="15856" max="15856" width="6.75" style="52" customWidth="1"/>
    <col min="15857" max="15857" width="11.875" style="52" customWidth="1"/>
    <col min="15858" max="15859" width="0" style="52" hidden="1" customWidth="1"/>
    <col min="15860" max="15860" width="11.875" style="52" customWidth="1"/>
    <col min="15861" max="15862" width="0" style="52" hidden="1" customWidth="1"/>
    <col min="15863" max="15863" width="11.875" style="52" customWidth="1"/>
    <col min="15864" max="15865" width="0" style="52" hidden="1" customWidth="1"/>
    <col min="15866" max="15866" width="11.875" style="52" customWidth="1"/>
    <col min="15867" max="15868" width="0" style="52" hidden="1" customWidth="1"/>
    <col min="15869" max="15869" width="11.875" style="52" customWidth="1"/>
    <col min="15870" max="15871" width="0" style="52" hidden="1" customWidth="1"/>
    <col min="15872" max="15872" width="11.875" style="52" customWidth="1"/>
    <col min="15873" max="15874" width="0" style="52" hidden="1" customWidth="1"/>
    <col min="15875" max="15875" width="11" style="52" customWidth="1"/>
    <col min="15876" max="15877" width="0" style="52" hidden="1" customWidth="1"/>
    <col min="15878" max="15878" width="11" style="52" customWidth="1"/>
    <col min="15879" max="15880" width="0" style="52" hidden="1" customWidth="1"/>
    <col min="15881" max="15881" width="11" style="52" customWidth="1"/>
    <col min="15882" max="15883" width="0" style="52" hidden="1" customWidth="1"/>
    <col min="15884" max="15884" width="11" style="52" customWidth="1"/>
    <col min="15885" max="15886" width="0" style="52" hidden="1" customWidth="1"/>
    <col min="15887" max="15887" width="11" style="52" customWidth="1"/>
    <col min="15888" max="15889" width="0" style="52" hidden="1" customWidth="1"/>
    <col min="15890" max="15890" width="11" style="52" customWidth="1"/>
    <col min="15891" max="15892" width="0" style="52" hidden="1" customWidth="1"/>
    <col min="15893" max="15893" width="11" style="52" customWidth="1"/>
    <col min="15894" max="15895" width="0" style="52" hidden="1" customWidth="1"/>
    <col min="15896" max="15896" width="11" style="52" customWidth="1"/>
    <col min="15897" max="15898" width="0" style="52" hidden="1" customWidth="1"/>
    <col min="15899" max="15899" width="11" style="52" customWidth="1"/>
    <col min="15900" max="15901" width="0" style="52" hidden="1" customWidth="1"/>
    <col min="15902" max="15902" width="11" style="52" customWidth="1"/>
    <col min="15903" max="15904" width="0" style="52" hidden="1" customWidth="1"/>
    <col min="15905" max="15905" width="11" style="52" customWidth="1"/>
    <col min="15906" max="15907" width="0" style="52" hidden="1" customWidth="1"/>
    <col min="15908" max="15908" width="9" style="52"/>
    <col min="15909" max="15924" width="6.75" style="52" customWidth="1"/>
    <col min="15925" max="16109" width="9" style="52"/>
    <col min="16110" max="16110" width="6.75" style="52" customWidth="1"/>
    <col min="16111" max="16111" width="3.25" style="52" customWidth="1"/>
    <col min="16112" max="16112" width="6.75" style="52" customWidth="1"/>
    <col min="16113" max="16113" width="11.875" style="52" customWidth="1"/>
    <col min="16114" max="16115" width="0" style="52" hidden="1" customWidth="1"/>
    <col min="16116" max="16116" width="11.875" style="52" customWidth="1"/>
    <col min="16117" max="16118" width="0" style="52" hidden="1" customWidth="1"/>
    <col min="16119" max="16119" width="11.875" style="52" customWidth="1"/>
    <col min="16120" max="16121" width="0" style="52" hidden="1" customWidth="1"/>
    <col min="16122" max="16122" width="11.875" style="52" customWidth="1"/>
    <col min="16123" max="16124" width="0" style="52" hidden="1" customWidth="1"/>
    <col min="16125" max="16125" width="11.875" style="52" customWidth="1"/>
    <col min="16126" max="16127" width="0" style="52" hidden="1" customWidth="1"/>
    <col min="16128" max="16128" width="11.875" style="52" customWidth="1"/>
    <col min="16129" max="16130" width="0" style="52" hidden="1" customWidth="1"/>
    <col min="16131" max="16131" width="11" style="52" customWidth="1"/>
    <col min="16132" max="16133" width="0" style="52" hidden="1" customWidth="1"/>
    <col min="16134" max="16134" width="11" style="52" customWidth="1"/>
    <col min="16135" max="16136" width="0" style="52" hidden="1" customWidth="1"/>
    <col min="16137" max="16137" width="11" style="52" customWidth="1"/>
    <col min="16138" max="16139" width="0" style="52" hidden="1" customWidth="1"/>
    <col min="16140" max="16140" width="11" style="52" customWidth="1"/>
    <col min="16141" max="16142" width="0" style="52" hidden="1" customWidth="1"/>
    <col min="16143" max="16143" width="11" style="52" customWidth="1"/>
    <col min="16144" max="16145" width="0" style="52" hidden="1" customWidth="1"/>
    <col min="16146" max="16146" width="11" style="52" customWidth="1"/>
    <col min="16147" max="16148" width="0" style="52" hidden="1" customWidth="1"/>
    <col min="16149" max="16149" width="11" style="52" customWidth="1"/>
    <col min="16150" max="16151" width="0" style="52" hidden="1" customWidth="1"/>
    <col min="16152" max="16152" width="11" style="52" customWidth="1"/>
    <col min="16153" max="16154" width="0" style="52" hidden="1" customWidth="1"/>
    <col min="16155" max="16155" width="11" style="52" customWidth="1"/>
    <col min="16156" max="16157" width="0" style="52" hidden="1" customWidth="1"/>
    <col min="16158" max="16158" width="11" style="52" customWidth="1"/>
    <col min="16159" max="16160" width="0" style="52" hidden="1" customWidth="1"/>
    <col min="16161" max="16161" width="11" style="52" customWidth="1"/>
    <col min="16162" max="16163" width="0" style="52" hidden="1" customWidth="1"/>
    <col min="16164" max="16164" width="9" style="52"/>
    <col min="16165" max="16180" width="6.75" style="52" customWidth="1"/>
    <col min="16181" max="16384" width="9" style="52"/>
  </cols>
  <sheetData>
    <row r="1" spans="1:55" s="2" customFormat="1" ht="16.5" customHeight="1">
      <c r="A1" s="1" t="s">
        <v>0</v>
      </c>
      <c r="Q1" s="3"/>
      <c r="R1" s="3"/>
      <c r="BC1" s="4"/>
    </row>
    <row r="2" spans="1:55" s="2" customFormat="1" ht="16.5" customHeight="1">
      <c r="A2" s="5" t="s">
        <v>1</v>
      </c>
      <c r="B2" s="6"/>
      <c r="C2" s="6"/>
      <c r="D2" s="7"/>
      <c r="E2" s="6"/>
      <c r="F2" s="6"/>
      <c r="G2" s="6" t="s">
        <v>2</v>
      </c>
      <c r="H2" s="6"/>
      <c r="I2" s="6"/>
      <c r="J2" s="6"/>
      <c r="K2" s="6"/>
      <c r="L2" s="6"/>
      <c r="M2" s="6"/>
      <c r="N2" s="6"/>
      <c r="O2" s="6"/>
      <c r="P2" s="6"/>
      <c r="Q2" s="8"/>
      <c r="R2" s="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9"/>
    </row>
    <row r="3" spans="1:55" s="2" customFormat="1" ht="28.5" customHeight="1">
      <c r="A3" s="252" t="s">
        <v>3</v>
      </c>
      <c r="B3" s="253"/>
      <c r="C3" s="254"/>
      <c r="D3" s="10" t="s">
        <v>4</v>
      </c>
      <c r="E3" s="11"/>
      <c r="F3" s="12" t="s">
        <v>5</v>
      </c>
      <c r="G3" s="10" t="s">
        <v>6</v>
      </c>
      <c r="H3" s="11"/>
      <c r="I3" s="12" t="s">
        <v>5</v>
      </c>
      <c r="J3" s="10" t="s">
        <v>7</v>
      </c>
      <c r="K3" s="11"/>
      <c r="L3" s="12" t="s">
        <v>5</v>
      </c>
      <c r="M3" s="10" t="s">
        <v>8</v>
      </c>
      <c r="N3" s="11"/>
      <c r="O3" s="12" t="s">
        <v>5</v>
      </c>
      <c r="P3" s="10" t="s">
        <v>9</v>
      </c>
      <c r="Q3" s="11"/>
      <c r="R3" s="12" t="s">
        <v>5</v>
      </c>
      <c r="S3" s="10" t="s">
        <v>10</v>
      </c>
      <c r="T3" s="11"/>
      <c r="U3" s="12" t="s">
        <v>5</v>
      </c>
      <c r="V3" s="13" t="s">
        <v>11</v>
      </c>
      <c r="W3" s="11"/>
      <c r="X3" s="12" t="s">
        <v>5</v>
      </c>
      <c r="Y3" s="13" t="s">
        <v>12</v>
      </c>
      <c r="Z3" s="11"/>
      <c r="AA3" s="12" t="s">
        <v>5</v>
      </c>
      <c r="AB3" s="10" t="s">
        <v>13</v>
      </c>
      <c r="AC3" s="11"/>
      <c r="AD3" s="12" t="s">
        <v>5</v>
      </c>
      <c r="AE3" s="10" t="s">
        <v>14</v>
      </c>
      <c r="AF3" s="11"/>
      <c r="AG3" s="12" t="s">
        <v>5</v>
      </c>
      <c r="AH3" s="10" t="s">
        <v>15</v>
      </c>
      <c r="AI3" s="11"/>
      <c r="AJ3" s="12" t="s">
        <v>5</v>
      </c>
      <c r="AK3" s="14" t="s">
        <v>16</v>
      </c>
      <c r="AL3" s="11"/>
      <c r="AM3" s="12" t="s">
        <v>5</v>
      </c>
      <c r="AN3" s="14" t="s">
        <v>17</v>
      </c>
      <c r="AO3" s="11"/>
      <c r="AP3" s="12" t="s">
        <v>5</v>
      </c>
      <c r="AQ3" s="14" t="s">
        <v>18</v>
      </c>
      <c r="AR3" s="11"/>
      <c r="AS3" s="12" t="s">
        <v>5</v>
      </c>
      <c r="AT3" s="14" t="s">
        <v>19</v>
      </c>
      <c r="AU3" s="11"/>
      <c r="AV3" s="12" t="s">
        <v>5</v>
      </c>
      <c r="AW3" s="14" t="s">
        <v>20</v>
      </c>
      <c r="AX3" s="11"/>
      <c r="AY3" s="12" t="s">
        <v>5</v>
      </c>
      <c r="AZ3" s="15" t="s">
        <v>21</v>
      </c>
      <c r="BA3" s="11"/>
      <c r="BB3" s="12" t="s">
        <v>5</v>
      </c>
      <c r="BC3" s="4"/>
    </row>
    <row r="4" spans="1:55" s="2" customFormat="1" ht="18.75" customHeight="1">
      <c r="A4" s="16">
        <v>10</v>
      </c>
      <c r="B4" s="17" t="s">
        <v>22</v>
      </c>
      <c r="C4" s="18">
        <v>10.9</v>
      </c>
      <c r="D4" s="19"/>
      <c r="E4" s="20">
        <f t="shared" ref="E4:E42" si="0">($A4+0.5)*D4</f>
        <v>0</v>
      </c>
      <c r="F4" s="21">
        <f t="shared" ref="F4:F42" si="1">0.0027*(POWER($A4+0.5,3.3919))*D4</f>
        <v>0</v>
      </c>
      <c r="G4" s="19"/>
      <c r="H4" s="20">
        <f t="shared" ref="H4:H42" si="2">($A4+0.5)*G4</f>
        <v>0</v>
      </c>
      <c r="I4" s="21">
        <f t="shared" ref="I4:I42" si="3">0.0027*(POWER($A4+0.5,3.3919))*G4</f>
        <v>0</v>
      </c>
      <c r="J4" s="19"/>
      <c r="K4" s="20">
        <f t="shared" ref="K4:K42" si="4">($A4+0.5)*J4</f>
        <v>0</v>
      </c>
      <c r="L4" s="21">
        <f t="shared" ref="L4:L42" si="5">0.0027*(POWER($A4+0.5,3.3919))*J4</f>
        <v>0</v>
      </c>
      <c r="M4" s="19"/>
      <c r="N4" s="20">
        <f t="shared" ref="N4:N42" si="6">($A4+0.5)*M4</f>
        <v>0</v>
      </c>
      <c r="O4" s="21">
        <f t="shared" ref="O4:O42" si="7">0.0027*(POWER($A4+0.5,3.3919))*M4</f>
        <v>0</v>
      </c>
      <c r="P4" s="19"/>
      <c r="Q4" s="20">
        <f t="shared" ref="Q4:Q42" si="8">($A4+0.5)*P4</f>
        <v>0</v>
      </c>
      <c r="R4" s="21">
        <f t="shared" ref="R4:R42" si="9">0.0027*(POWER($A4+0.5,3.3919))*P4</f>
        <v>0</v>
      </c>
      <c r="S4" s="19"/>
      <c r="T4" s="20">
        <f t="shared" ref="T4:T42" si="10">($A4+0.5)*S4</f>
        <v>0</v>
      </c>
      <c r="U4" s="21">
        <f t="shared" ref="U4:U42" si="11">0.0027*(POWER($A4+0.5,3.3919))*S4</f>
        <v>0</v>
      </c>
      <c r="V4" s="19"/>
      <c r="W4" s="20">
        <f t="shared" ref="W4:W42" si="12">($A4+0.5)*V4</f>
        <v>0</v>
      </c>
      <c r="X4" s="21">
        <f t="shared" ref="X4:X42" si="13">0.0027*(POWER($A4+0.5,3.3919))*V4</f>
        <v>0</v>
      </c>
      <c r="Y4" s="19"/>
      <c r="Z4" s="20">
        <f t="shared" ref="Z4:Z42" si="14">($A4+0.5)*Y4</f>
        <v>0</v>
      </c>
      <c r="AA4" s="21">
        <f t="shared" ref="AA4:AA42" si="15">0.0027*(POWER($A4+0.5,3.3919))*Y4</f>
        <v>0</v>
      </c>
      <c r="AB4" s="19"/>
      <c r="AC4" s="20">
        <f t="shared" ref="AC4:AC42" si="16">($A4+0.5)*AB4</f>
        <v>0</v>
      </c>
      <c r="AD4" s="21">
        <f t="shared" ref="AD4:AD42" si="17">0.0027*(POWER($A4+0.5,3.3919))*AB4</f>
        <v>0</v>
      </c>
      <c r="AE4" s="19"/>
      <c r="AF4" s="20">
        <f t="shared" ref="AF4:AF42" si="18">($A4+0.5)*AE4</f>
        <v>0</v>
      </c>
      <c r="AG4" s="21">
        <f t="shared" ref="AG4:AG42" si="19">0.0027*(POWER($A4+0.5,3.3919))*AE4</f>
        <v>0</v>
      </c>
      <c r="AH4" s="19"/>
      <c r="AI4" s="20">
        <f t="shared" ref="AI4:AI42" si="20">($A4+0.5)*AH4</f>
        <v>0</v>
      </c>
      <c r="AJ4" s="21">
        <f t="shared" ref="AJ4:AJ42" si="21">0.0027*(POWER($A4+0.5,3.3919))*AH4</f>
        <v>0</v>
      </c>
      <c r="AK4" s="19"/>
      <c r="AL4" s="20">
        <f t="shared" ref="AL4:AL42" si="22">($A4+0.5)*AK4</f>
        <v>0</v>
      </c>
      <c r="AM4" s="21">
        <f t="shared" ref="AM4:AM42" si="23">0.0027*(POWER($A4+0.5,3.3919))*AK4</f>
        <v>0</v>
      </c>
      <c r="AN4" s="19"/>
      <c r="AO4" s="20">
        <f t="shared" ref="AO4:AO42" si="24">($A4+0.5)*AN4</f>
        <v>0</v>
      </c>
      <c r="AP4" s="21">
        <f t="shared" ref="AP4:AP42" si="25">0.0027*(POWER($A4+0.5,3.3919))*AN4</f>
        <v>0</v>
      </c>
      <c r="AQ4" s="19"/>
      <c r="AR4" s="20">
        <f t="shared" ref="AR4:AR42" si="26">($A4+0.5)*AQ4</f>
        <v>0</v>
      </c>
      <c r="AS4" s="21">
        <f t="shared" ref="AS4:AS42" si="27">0.0027*(POWER($A4+0.5,3.3919))*AQ4</f>
        <v>0</v>
      </c>
      <c r="AT4" s="19"/>
      <c r="AU4" s="20">
        <f t="shared" ref="AU4:AU42" si="28">($A4+0.5)*AT4</f>
        <v>0</v>
      </c>
      <c r="AV4" s="21">
        <f t="shared" ref="AV4:AV42" si="29">0.0027*(POWER($A4+0.5,3.3919))*AT4</f>
        <v>0</v>
      </c>
      <c r="AW4" s="19"/>
      <c r="AX4" s="20">
        <f t="shared" ref="AX4:AX42" si="30">($A4+0.5)*AW4</f>
        <v>0</v>
      </c>
      <c r="AY4" s="21">
        <f t="shared" ref="AY4:AY42" si="31">0.0027*(POWER($A4+0.5,3.3919))*AW4</f>
        <v>0</v>
      </c>
      <c r="AZ4" s="22"/>
      <c r="BA4" s="20">
        <f t="shared" ref="BA4:BA42" si="32">($A4+0.5)*AZ4</f>
        <v>0</v>
      </c>
      <c r="BB4" s="21">
        <f t="shared" ref="BB4:BB42" si="33">0.0027*(POWER($A4+0.5,3.3919))*AZ4</f>
        <v>0</v>
      </c>
      <c r="BC4" s="4"/>
    </row>
    <row r="5" spans="1:55" s="2" customFormat="1" ht="18.75" customHeight="1">
      <c r="A5" s="16">
        <f t="shared" ref="A5:A42" si="34">A4+1</f>
        <v>11</v>
      </c>
      <c r="B5" s="17" t="s">
        <v>22</v>
      </c>
      <c r="C5" s="18">
        <f t="shared" ref="C5:C42" si="35">C4+1</f>
        <v>11.9</v>
      </c>
      <c r="D5" s="23"/>
      <c r="E5" s="21">
        <f t="shared" si="0"/>
        <v>0</v>
      </c>
      <c r="F5" s="21">
        <f t="shared" si="1"/>
        <v>0</v>
      </c>
      <c r="G5" s="23"/>
      <c r="H5" s="21">
        <f t="shared" si="2"/>
        <v>0</v>
      </c>
      <c r="I5" s="21">
        <f t="shared" si="3"/>
        <v>0</v>
      </c>
      <c r="J5" s="23"/>
      <c r="K5" s="21">
        <f t="shared" si="4"/>
        <v>0</v>
      </c>
      <c r="L5" s="21">
        <f t="shared" si="5"/>
        <v>0</v>
      </c>
      <c r="M5" s="23"/>
      <c r="N5" s="21">
        <f t="shared" si="6"/>
        <v>0</v>
      </c>
      <c r="O5" s="21">
        <f t="shared" si="7"/>
        <v>0</v>
      </c>
      <c r="P5" s="23"/>
      <c r="Q5" s="21">
        <f t="shared" si="8"/>
        <v>0</v>
      </c>
      <c r="R5" s="21">
        <f t="shared" si="9"/>
        <v>0</v>
      </c>
      <c r="S5" s="23"/>
      <c r="T5" s="21">
        <f t="shared" si="10"/>
        <v>0</v>
      </c>
      <c r="U5" s="21">
        <f t="shared" si="11"/>
        <v>0</v>
      </c>
      <c r="V5" s="23"/>
      <c r="W5" s="21">
        <f t="shared" si="12"/>
        <v>0</v>
      </c>
      <c r="X5" s="21">
        <f t="shared" si="13"/>
        <v>0</v>
      </c>
      <c r="Y5" s="23"/>
      <c r="Z5" s="21">
        <f t="shared" si="14"/>
        <v>0</v>
      </c>
      <c r="AA5" s="21">
        <f t="shared" si="15"/>
        <v>0</v>
      </c>
      <c r="AB5" s="23"/>
      <c r="AC5" s="21">
        <f t="shared" si="16"/>
        <v>0</v>
      </c>
      <c r="AD5" s="21">
        <f t="shared" si="17"/>
        <v>0</v>
      </c>
      <c r="AE5" s="23"/>
      <c r="AF5" s="21">
        <f t="shared" si="18"/>
        <v>0</v>
      </c>
      <c r="AG5" s="21">
        <f t="shared" si="19"/>
        <v>0</v>
      </c>
      <c r="AH5" s="23"/>
      <c r="AI5" s="21">
        <f t="shared" si="20"/>
        <v>0</v>
      </c>
      <c r="AJ5" s="21">
        <f t="shared" si="21"/>
        <v>0</v>
      </c>
      <c r="AK5" s="23"/>
      <c r="AL5" s="21">
        <f t="shared" si="22"/>
        <v>0</v>
      </c>
      <c r="AM5" s="21">
        <f t="shared" si="23"/>
        <v>0</v>
      </c>
      <c r="AN5" s="23"/>
      <c r="AO5" s="21">
        <f t="shared" si="24"/>
        <v>0</v>
      </c>
      <c r="AP5" s="21">
        <f t="shared" si="25"/>
        <v>0</v>
      </c>
      <c r="AQ5" s="23"/>
      <c r="AR5" s="21">
        <f t="shared" si="26"/>
        <v>0</v>
      </c>
      <c r="AS5" s="21">
        <f t="shared" si="27"/>
        <v>0</v>
      </c>
      <c r="AT5" s="23"/>
      <c r="AU5" s="21">
        <f t="shared" si="28"/>
        <v>0</v>
      </c>
      <c r="AV5" s="21">
        <f t="shared" si="29"/>
        <v>0</v>
      </c>
      <c r="AW5" s="23"/>
      <c r="AX5" s="21">
        <f t="shared" si="30"/>
        <v>0</v>
      </c>
      <c r="AY5" s="21">
        <f t="shared" si="31"/>
        <v>0</v>
      </c>
      <c r="AZ5" s="23"/>
      <c r="BA5" s="21">
        <f t="shared" si="32"/>
        <v>0</v>
      </c>
      <c r="BB5" s="21">
        <f t="shared" si="33"/>
        <v>0</v>
      </c>
      <c r="BC5" s="4"/>
    </row>
    <row r="6" spans="1:55" s="2" customFormat="1" ht="18.75" customHeight="1">
      <c r="A6" s="16">
        <f t="shared" si="34"/>
        <v>12</v>
      </c>
      <c r="B6" s="17" t="s">
        <v>22</v>
      </c>
      <c r="C6" s="18">
        <f t="shared" si="35"/>
        <v>12.9</v>
      </c>
      <c r="D6" s="23"/>
      <c r="E6" s="21">
        <f t="shared" si="0"/>
        <v>0</v>
      </c>
      <c r="F6" s="21">
        <f t="shared" si="1"/>
        <v>0</v>
      </c>
      <c r="G6" s="23"/>
      <c r="H6" s="21">
        <f t="shared" si="2"/>
        <v>0</v>
      </c>
      <c r="I6" s="21">
        <f t="shared" si="3"/>
        <v>0</v>
      </c>
      <c r="J6" s="23"/>
      <c r="K6" s="21">
        <f t="shared" si="4"/>
        <v>0</v>
      </c>
      <c r="L6" s="21">
        <f t="shared" si="5"/>
        <v>0</v>
      </c>
      <c r="M6" s="23"/>
      <c r="N6" s="21">
        <f t="shared" si="6"/>
        <v>0</v>
      </c>
      <c r="O6" s="21">
        <f t="shared" si="7"/>
        <v>0</v>
      </c>
      <c r="P6" s="23"/>
      <c r="Q6" s="21">
        <f t="shared" si="8"/>
        <v>0</v>
      </c>
      <c r="R6" s="21">
        <f t="shared" si="9"/>
        <v>0</v>
      </c>
      <c r="S6" s="23"/>
      <c r="T6" s="21">
        <f t="shared" si="10"/>
        <v>0</v>
      </c>
      <c r="U6" s="21">
        <f t="shared" si="11"/>
        <v>0</v>
      </c>
      <c r="V6" s="23"/>
      <c r="W6" s="21">
        <f t="shared" si="12"/>
        <v>0</v>
      </c>
      <c r="X6" s="21">
        <f t="shared" si="13"/>
        <v>0</v>
      </c>
      <c r="Y6" s="23"/>
      <c r="Z6" s="21">
        <f t="shared" si="14"/>
        <v>0</v>
      </c>
      <c r="AA6" s="21">
        <f t="shared" si="15"/>
        <v>0</v>
      </c>
      <c r="AB6" s="23"/>
      <c r="AC6" s="21">
        <f t="shared" si="16"/>
        <v>0</v>
      </c>
      <c r="AD6" s="21">
        <f t="shared" si="17"/>
        <v>0</v>
      </c>
      <c r="AE6" s="23"/>
      <c r="AF6" s="21">
        <f t="shared" si="18"/>
        <v>0</v>
      </c>
      <c r="AG6" s="21">
        <f t="shared" si="19"/>
        <v>0</v>
      </c>
      <c r="AH6" s="23"/>
      <c r="AI6" s="21">
        <f t="shared" si="20"/>
        <v>0</v>
      </c>
      <c r="AJ6" s="21">
        <f t="shared" si="21"/>
        <v>0</v>
      </c>
      <c r="AK6" s="23"/>
      <c r="AL6" s="21">
        <f t="shared" si="22"/>
        <v>0</v>
      </c>
      <c r="AM6" s="21">
        <f t="shared" si="23"/>
        <v>0</v>
      </c>
      <c r="AN6" s="23"/>
      <c r="AO6" s="21">
        <f t="shared" si="24"/>
        <v>0</v>
      </c>
      <c r="AP6" s="21">
        <f t="shared" si="25"/>
        <v>0</v>
      </c>
      <c r="AQ6" s="23"/>
      <c r="AR6" s="21">
        <f t="shared" si="26"/>
        <v>0</v>
      </c>
      <c r="AS6" s="21">
        <f t="shared" si="27"/>
        <v>0</v>
      </c>
      <c r="AT6" s="23"/>
      <c r="AU6" s="21">
        <f t="shared" si="28"/>
        <v>0</v>
      </c>
      <c r="AV6" s="21">
        <f t="shared" si="29"/>
        <v>0</v>
      </c>
      <c r="AW6" s="23"/>
      <c r="AX6" s="21">
        <f t="shared" si="30"/>
        <v>0</v>
      </c>
      <c r="AY6" s="21">
        <f t="shared" si="31"/>
        <v>0</v>
      </c>
      <c r="AZ6" s="23"/>
      <c r="BA6" s="21">
        <f t="shared" si="32"/>
        <v>0</v>
      </c>
      <c r="BB6" s="21">
        <f t="shared" si="33"/>
        <v>0</v>
      </c>
      <c r="BC6" s="4"/>
    </row>
    <row r="7" spans="1:55" s="2" customFormat="1" ht="18.75" customHeight="1">
      <c r="A7" s="16">
        <f t="shared" si="34"/>
        <v>13</v>
      </c>
      <c r="B7" s="17" t="s">
        <v>22</v>
      </c>
      <c r="C7" s="18">
        <f t="shared" si="35"/>
        <v>13.9</v>
      </c>
      <c r="D7" s="23"/>
      <c r="E7" s="21">
        <f t="shared" si="0"/>
        <v>0</v>
      </c>
      <c r="F7" s="21">
        <f t="shared" si="1"/>
        <v>0</v>
      </c>
      <c r="G7" s="23"/>
      <c r="H7" s="21">
        <f t="shared" si="2"/>
        <v>0</v>
      </c>
      <c r="I7" s="21">
        <f t="shared" si="3"/>
        <v>0</v>
      </c>
      <c r="J7" s="23"/>
      <c r="K7" s="21">
        <f t="shared" si="4"/>
        <v>0</v>
      </c>
      <c r="L7" s="21">
        <f t="shared" si="5"/>
        <v>0</v>
      </c>
      <c r="M7" s="23"/>
      <c r="N7" s="21">
        <f t="shared" si="6"/>
        <v>0</v>
      </c>
      <c r="O7" s="21">
        <f t="shared" si="7"/>
        <v>0</v>
      </c>
      <c r="P7" s="23"/>
      <c r="Q7" s="21">
        <f t="shared" si="8"/>
        <v>0</v>
      </c>
      <c r="R7" s="21">
        <f t="shared" si="9"/>
        <v>0</v>
      </c>
      <c r="S7" s="23"/>
      <c r="T7" s="21">
        <f t="shared" si="10"/>
        <v>0</v>
      </c>
      <c r="U7" s="21">
        <f t="shared" si="11"/>
        <v>0</v>
      </c>
      <c r="V7" s="23"/>
      <c r="W7" s="21">
        <f t="shared" si="12"/>
        <v>0</v>
      </c>
      <c r="X7" s="21">
        <f t="shared" si="13"/>
        <v>0</v>
      </c>
      <c r="Y7" s="23"/>
      <c r="Z7" s="21">
        <f t="shared" si="14"/>
        <v>0</v>
      </c>
      <c r="AA7" s="21">
        <f t="shared" si="15"/>
        <v>0</v>
      </c>
      <c r="AB7" s="23"/>
      <c r="AC7" s="21">
        <f t="shared" si="16"/>
        <v>0</v>
      </c>
      <c r="AD7" s="21">
        <f t="shared" si="17"/>
        <v>0</v>
      </c>
      <c r="AE7" s="23"/>
      <c r="AF7" s="21">
        <f t="shared" si="18"/>
        <v>0</v>
      </c>
      <c r="AG7" s="21">
        <f t="shared" si="19"/>
        <v>0</v>
      </c>
      <c r="AH7" s="23"/>
      <c r="AI7" s="21">
        <f t="shared" si="20"/>
        <v>0</v>
      </c>
      <c r="AJ7" s="21">
        <f t="shared" si="21"/>
        <v>0</v>
      </c>
      <c r="AK7" s="23"/>
      <c r="AL7" s="21">
        <f t="shared" si="22"/>
        <v>0</v>
      </c>
      <c r="AM7" s="21">
        <f t="shared" si="23"/>
        <v>0</v>
      </c>
      <c r="AN7" s="23"/>
      <c r="AO7" s="21">
        <f t="shared" si="24"/>
        <v>0</v>
      </c>
      <c r="AP7" s="21">
        <f t="shared" si="25"/>
        <v>0</v>
      </c>
      <c r="AQ7" s="23"/>
      <c r="AR7" s="21">
        <f t="shared" si="26"/>
        <v>0</v>
      </c>
      <c r="AS7" s="21">
        <f t="shared" si="27"/>
        <v>0</v>
      </c>
      <c r="AT7" s="23"/>
      <c r="AU7" s="21">
        <f t="shared" si="28"/>
        <v>0</v>
      </c>
      <c r="AV7" s="21">
        <f t="shared" si="29"/>
        <v>0</v>
      </c>
      <c r="AW7" s="23"/>
      <c r="AX7" s="21">
        <f t="shared" si="30"/>
        <v>0</v>
      </c>
      <c r="AY7" s="21">
        <f t="shared" si="31"/>
        <v>0</v>
      </c>
      <c r="AZ7" s="23"/>
      <c r="BA7" s="21">
        <f t="shared" si="32"/>
        <v>0</v>
      </c>
      <c r="BB7" s="21">
        <f t="shared" si="33"/>
        <v>0</v>
      </c>
      <c r="BC7" s="4"/>
    </row>
    <row r="8" spans="1:55" s="2" customFormat="1" ht="18.75" customHeight="1">
      <c r="A8" s="16">
        <f t="shared" si="34"/>
        <v>14</v>
      </c>
      <c r="B8" s="17" t="s">
        <v>22</v>
      </c>
      <c r="C8" s="18">
        <f t="shared" si="35"/>
        <v>14.9</v>
      </c>
      <c r="D8" s="23"/>
      <c r="E8" s="21">
        <f t="shared" si="0"/>
        <v>0</v>
      </c>
      <c r="F8" s="21">
        <f t="shared" si="1"/>
        <v>0</v>
      </c>
      <c r="G8" s="23"/>
      <c r="H8" s="21">
        <f t="shared" si="2"/>
        <v>0</v>
      </c>
      <c r="I8" s="21">
        <f t="shared" si="3"/>
        <v>0</v>
      </c>
      <c r="J8" s="23"/>
      <c r="K8" s="21">
        <f t="shared" si="4"/>
        <v>0</v>
      </c>
      <c r="L8" s="21">
        <f t="shared" si="5"/>
        <v>0</v>
      </c>
      <c r="M8" s="23"/>
      <c r="N8" s="21">
        <f t="shared" si="6"/>
        <v>0</v>
      </c>
      <c r="O8" s="21">
        <f t="shared" si="7"/>
        <v>0</v>
      </c>
      <c r="P8" s="23"/>
      <c r="Q8" s="21">
        <f t="shared" si="8"/>
        <v>0</v>
      </c>
      <c r="R8" s="21">
        <f t="shared" si="9"/>
        <v>0</v>
      </c>
      <c r="S8" s="23"/>
      <c r="T8" s="21">
        <f t="shared" si="10"/>
        <v>0</v>
      </c>
      <c r="U8" s="21">
        <f t="shared" si="11"/>
        <v>0</v>
      </c>
      <c r="V8" s="23"/>
      <c r="W8" s="21">
        <f t="shared" si="12"/>
        <v>0</v>
      </c>
      <c r="X8" s="21">
        <f t="shared" si="13"/>
        <v>0</v>
      </c>
      <c r="Y8" s="23"/>
      <c r="Z8" s="21">
        <f t="shared" si="14"/>
        <v>0</v>
      </c>
      <c r="AA8" s="21">
        <f t="shared" si="15"/>
        <v>0</v>
      </c>
      <c r="AB8" s="23"/>
      <c r="AC8" s="21">
        <f t="shared" si="16"/>
        <v>0</v>
      </c>
      <c r="AD8" s="21">
        <f t="shared" si="17"/>
        <v>0</v>
      </c>
      <c r="AE8" s="23"/>
      <c r="AF8" s="21">
        <f t="shared" si="18"/>
        <v>0</v>
      </c>
      <c r="AG8" s="21">
        <f t="shared" si="19"/>
        <v>0</v>
      </c>
      <c r="AH8" s="23"/>
      <c r="AI8" s="21">
        <f t="shared" si="20"/>
        <v>0</v>
      </c>
      <c r="AJ8" s="21">
        <f t="shared" si="21"/>
        <v>0</v>
      </c>
      <c r="AK8" s="23"/>
      <c r="AL8" s="21">
        <f t="shared" si="22"/>
        <v>0</v>
      </c>
      <c r="AM8" s="21">
        <f t="shared" si="23"/>
        <v>0</v>
      </c>
      <c r="AN8" s="23"/>
      <c r="AO8" s="21">
        <f t="shared" si="24"/>
        <v>0</v>
      </c>
      <c r="AP8" s="21">
        <f t="shared" si="25"/>
        <v>0</v>
      </c>
      <c r="AQ8" s="23"/>
      <c r="AR8" s="21">
        <f t="shared" si="26"/>
        <v>0</v>
      </c>
      <c r="AS8" s="21">
        <f t="shared" si="27"/>
        <v>0</v>
      </c>
      <c r="AT8" s="23"/>
      <c r="AU8" s="21">
        <f t="shared" si="28"/>
        <v>0</v>
      </c>
      <c r="AV8" s="21">
        <f t="shared" si="29"/>
        <v>0</v>
      </c>
      <c r="AW8" s="23"/>
      <c r="AX8" s="21">
        <f t="shared" si="30"/>
        <v>0</v>
      </c>
      <c r="AY8" s="21">
        <f t="shared" si="31"/>
        <v>0</v>
      </c>
      <c r="AZ8" s="23"/>
      <c r="BA8" s="21">
        <f t="shared" si="32"/>
        <v>0</v>
      </c>
      <c r="BB8" s="21">
        <f t="shared" si="33"/>
        <v>0</v>
      </c>
      <c r="BC8" s="4"/>
    </row>
    <row r="9" spans="1:55" s="2" customFormat="1" ht="18.75" customHeight="1">
      <c r="A9" s="16">
        <f t="shared" si="34"/>
        <v>15</v>
      </c>
      <c r="B9" s="17" t="s">
        <v>22</v>
      </c>
      <c r="C9" s="18">
        <f t="shared" si="35"/>
        <v>15.9</v>
      </c>
      <c r="D9" s="23"/>
      <c r="E9" s="21">
        <f t="shared" si="0"/>
        <v>0</v>
      </c>
      <c r="F9" s="21">
        <f t="shared" si="1"/>
        <v>0</v>
      </c>
      <c r="G9" s="23"/>
      <c r="H9" s="21">
        <f t="shared" si="2"/>
        <v>0</v>
      </c>
      <c r="I9" s="21">
        <f t="shared" si="3"/>
        <v>0</v>
      </c>
      <c r="J9" s="23"/>
      <c r="K9" s="21">
        <f t="shared" si="4"/>
        <v>0</v>
      </c>
      <c r="L9" s="21">
        <f t="shared" si="5"/>
        <v>0</v>
      </c>
      <c r="M9" s="23"/>
      <c r="N9" s="21">
        <f t="shared" si="6"/>
        <v>0</v>
      </c>
      <c r="O9" s="21">
        <f t="shared" si="7"/>
        <v>0</v>
      </c>
      <c r="P9" s="23"/>
      <c r="Q9" s="21">
        <f t="shared" si="8"/>
        <v>0</v>
      </c>
      <c r="R9" s="21">
        <f t="shared" si="9"/>
        <v>0</v>
      </c>
      <c r="S9" s="23"/>
      <c r="T9" s="21">
        <f t="shared" si="10"/>
        <v>0</v>
      </c>
      <c r="U9" s="21">
        <f t="shared" si="11"/>
        <v>0</v>
      </c>
      <c r="V9" s="23"/>
      <c r="W9" s="21">
        <f t="shared" si="12"/>
        <v>0</v>
      </c>
      <c r="X9" s="21">
        <f t="shared" si="13"/>
        <v>0</v>
      </c>
      <c r="Y9" s="23"/>
      <c r="Z9" s="21">
        <f t="shared" si="14"/>
        <v>0</v>
      </c>
      <c r="AA9" s="21">
        <f t="shared" si="15"/>
        <v>0</v>
      </c>
      <c r="AB9" s="23"/>
      <c r="AC9" s="21">
        <f t="shared" si="16"/>
        <v>0</v>
      </c>
      <c r="AD9" s="21">
        <f t="shared" si="17"/>
        <v>0</v>
      </c>
      <c r="AE9" s="23"/>
      <c r="AF9" s="21">
        <f t="shared" si="18"/>
        <v>0</v>
      </c>
      <c r="AG9" s="21">
        <f t="shared" si="19"/>
        <v>0</v>
      </c>
      <c r="AH9" s="23"/>
      <c r="AI9" s="21">
        <f t="shared" si="20"/>
        <v>0</v>
      </c>
      <c r="AJ9" s="21">
        <f t="shared" si="21"/>
        <v>0</v>
      </c>
      <c r="AK9" s="23"/>
      <c r="AL9" s="21">
        <f t="shared" si="22"/>
        <v>0</v>
      </c>
      <c r="AM9" s="21">
        <f t="shared" si="23"/>
        <v>0</v>
      </c>
      <c r="AN9" s="23"/>
      <c r="AO9" s="21">
        <f t="shared" si="24"/>
        <v>0</v>
      </c>
      <c r="AP9" s="21">
        <f t="shared" si="25"/>
        <v>0</v>
      </c>
      <c r="AQ9" s="23"/>
      <c r="AR9" s="21">
        <f t="shared" si="26"/>
        <v>0</v>
      </c>
      <c r="AS9" s="21">
        <f t="shared" si="27"/>
        <v>0</v>
      </c>
      <c r="AT9" s="23"/>
      <c r="AU9" s="21">
        <f t="shared" si="28"/>
        <v>0</v>
      </c>
      <c r="AV9" s="21">
        <f t="shared" si="29"/>
        <v>0</v>
      </c>
      <c r="AW9" s="23"/>
      <c r="AX9" s="21">
        <f t="shared" si="30"/>
        <v>0</v>
      </c>
      <c r="AY9" s="21">
        <f t="shared" si="31"/>
        <v>0</v>
      </c>
      <c r="AZ9" s="23">
        <v>5</v>
      </c>
      <c r="BA9" s="21">
        <f t="shared" si="32"/>
        <v>77.5</v>
      </c>
      <c r="BB9" s="21">
        <f t="shared" si="33"/>
        <v>147.17019167994204</v>
      </c>
      <c r="BC9" s="4"/>
    </row>
    <row r="10" spans="1:55" s="2" customFormat="1" ht="18.75" customHeight="1">
      <c r="A10" s="16">
        <f t="shared" si="34"/>
        <v>16</v>
      </c>
      <c r="B10" s="17" t="s">
        <v>22</v>
      </c>
      <c r="C10" s="18">
        <f t="shared" si="35"/>
        <v>16.899999999999999</v>
      </c>
      <c r="D10" s="23"/>
      <c r="E10" s="21">
        <f t="shared" si="0"/>
        <v>0</v>
      </c>
      <c r="F10" s="21">
        <f t="shared" si="1"/>
        <v>0</v>
      </c>
      <c r="G10" s="23"/>
      <c r="H10" s="21">
        <f t="shared" si="2"/>
        <v>0</v>
      </c>
      <c r="I10" s="21">
        <f t="shared" si="3"/>
        <v>0</v>
      </c>
      <c r="J10" s="23"/>
      <c r="K10" s="21">
        <f t="shared" si="4"/>
        <v>0</v>
      </c>
      <c r="L10" s="21">
        <f t="shared" si="5"/>
        <v>0</v>
      </c>
      <c r="M10" s="23"/>
      <c r="N10" s="21">
        <f t="shared" si="6"/>
        <v>0</v>
      </c>
      <c r="O10" s="21">
        <f t="shared" si="7"/>
        <v>0</v>
      </c>
      <c r="P10" s="23"/>
      <c r="Q10" s="21">
        <f t="shared" si="8"/>
        <v>0</v>
      </c>
      <c r="R10" s="21">
        <f t="shared" si="9"/>
        <v>0</v>
      </c>
      <c r="S10" s="23"/>
      <c r="T10" s="21">
        <f t="shared" si="10"/>
        <v>0</v>
      </c>
      <c r="U10" s="21">
        <f t="shared" si="11"/>
        <v>0</v>
      </c>
      <c r="V10" s="23"/>
      <c r="W10" s="21">
        <f t="shared" si="12"/>
        <v>0</v>
      </c>
      <c r="X10" s="21">
        <f t="shared" si="13"/>
        <v>0</v>
      </c>
      <c r="Y10" s="23"/>
      <c r="Z10" s="21">
        <f t="shared" si="14"/>
        <v>0</v>
      </c>
      <c r="AA10" s="21">
        <f t="shared" si="15"/>
        <v>0</v>
      </c>
      <c r="AB10" s="23"/>
      <c r="AC10" s="21">
        <f t="shared" si="16"/>
        <v>0</v>
      </c>
      <c r="AD10" s="21">
        <f t="shared" si="17"/>
        <v>0</v>
      </c>
      <c r="AE10" s="23"/>
      <c r="AF10" s="21">
        <f t="shared" si="18"/>
        <v>0</v>
      </c>
      <c r="AG10" s="21">
        <f t="shared" si="19"/>
        <v>0</v>
      </c>
      <c r="AH10" s="23"/>
      <c r="AI10" s="21">
        <f t="shared" si="20"/>
        <v>0</v>
      </c>
      <c r="AJ10" s="21">
        <f t="shared" si="21"/>
        <v>0</v>
      </c>
      <c r="AK10" s="23"/>
      <c r="AL10" s="21">
        <f t="shared" si="22"/>
        <v>0</v>
      </c>
      <c r="AM10" s="21">
        <f t="shared" si="23"/>
        <v>0</v>
      </c>
      <c r="AN10" s="23"/>
      <c r="AO10" s="21">
        <f t="shared" si="24"/>
        <v>0</v>
      </c>
      <c r="AP10" s="21">
        <f t="shared" si="25"/>
        <v>0</v>
      </c>
      <c r="AQ10" s="23"/>
      <c r="AR10" s="21">
        <f t="shared" si="26"/>
        <v>0</v>
      </c>
      <c r="AS10" s="21">
        <f t="shared" si="27"/>
        <v>0</v>
      </c>
      <c r="AT10" s="23"/>
      <c r="AU10" s="21">
        <f t="shared" si="28"/>
        <v>0</v>
      </c>
      <c r="AV10" s="21">
        <f t="shared" si="29"/>
        <v>0</v>
      </c>
      <c r="AW10" s="23"/>
      <c r="AX10" s="21">
        <f t="shared" si="30"/>
        <v>0</v>
      </c>
      <c r="AY10" s="21">
        <f t="shared" si="31"/>
        <v>0</v>
      </c>
      <c r="AZ10" s="23">
        <v>17</v>
      </c>
      <c r="BA10" s="21">
        <f t="shared" si="32"/>
        <v>280.5</v>
      </c>
      <c r="BB10" s="21">
        <f t="shared" si="33"/>
        <v>618.58085699560763</v>
      </c>
      <c r="BC10" s="4"/>
    </row>
    <row r="11" spans="1:55" s="2" customFormat="1" ht="18.75" customHeight="1">
      <c r="A11" s="16">
        <f t="shared" si="34"/>
        <v>17</v>
      </c>
      <c r="B11" s="17" t="s">
        <v>22</v>
      </c>
      <c r="C11" s="18">
        <f t="shared" si="35"/>
        <v>17.899999999999999</v>
      </c>
      <c r="D11" s="23"/>
      <c r="E11" s="21">
        <f t="shared" si="0"/>
        <v>0</v>
      </c>
      <c r="F11" s="21">
        <f t="shared" si="1"/>
        <v>0</v>
      </c>
      <c r="G11" s="23"/>
      <c r="H11" s="21">
        <f t="shared" si="2"/>
        <v>0</v>
      </c>
      <c r="I11" s="21">
        <f t="shared" si="3"/>
        <v>0</v>
      </c>
      <c r="J11" s="23"/>
      <c r="K11" s="21">
        <f t="shared" si="4"/>
        <v>0</v>
      </c>
      <c r="L11" s="21">
        <f t="shared" si="5"/>
        <v>0</v>
      </c>
      <c r="M11" s="23"/>
      <c r="N11" s="21">
        <f t="shared" si="6"/>
        <v>0</v>
      </c>
      <c r="O11" s="21">
        <f t="shared" si="7"/>
        <v>0</v>
      </c>
      <c r="P11" s="23"/>
      <c r="Q11" s="21">
        <f t="shared" si="8"/>
        <v>0</v>
      </c>
      <c r="R11" s="21">
        <f t="shared" si="9"/>
        <v>0</v>
      </c>
      <c r="S11" s="23"/>
      <c r="T11" s="21">
        <f t="shared" si="10"/>
        <v>0</v>
      </c>
      <c r="U11" s="21">
        <f t="shared" si="11"/>
        <v>0</v>
      </c>
      <c r="V11" s="23"/>
      <c r="W11" s="21">
        <f t="shared" si="12"/>
        <v>0</v>
      </c>
      <c r="X11" s="21">
        <f t="shared" si="13"/>
        <v>0</v>
      </c>
      <c r="Y11" s="23"/>
      <c r="Z11" s="21">
        <f t="shared" si="14"/>
        <v>0</v>
      </c>
      <c r="AA11" s="21">
        <f t="shared" si="15"/>
        <v>0</v>
      </c>
      <c r="AB11" s="23"/>
      <c r="AC11" s="21">
        <f t="shared" si="16"/>
        <v>0</v>
      </c>
      <c r="AD11" s="21">
        <f t="shared" si="17"/>
        <v>0</v>
      </c>
      <c r="AE11" s="23"/>
      <c r="AF11" s="21">
        <f t="shared" si="18"/>
        <v>0</v>
      </c>
      <c r="AG11" s="21">
        <f t="shared" si="19"/>
        <v>0</v>
      </c>
      <c r="AH11" s="23"/>
      <c r="AI11" s="21">
        <f t="shared" si="20"/>
        <v>0</v>
      </c>
      <c r="AJ11" s="21">
        <f t="shared" si="21"/>
        <v>0</v>
      </c>
      <c r="AK11" s="23"/>
      <c r="AL11" s="21">
        <f t="shared" si="22"/>
        <v>0</v>
      </c>
      <c r="AM11" s="21">
        <f t="shared" si="23"/>
        <v>0</v>
      </c>
      <c r="AN11" s="23"/>
      <c r="AO11" s="21">
        <f t="shared" si="24"/>
        <v>0</v>
      </c>
      <c r="AP11" s="21">
        <f t="shared" si="25"/>
        <v>0</v>
      </c>
      <c r="AQ11" s="23"/>
      <c r="AR11" s="21">
        <f t="shared" si="26"/>
        <v>0</v>
      </c>
      <c r="AS11" s="21">
        <f t="shared" si="27"/>
        <v>0</v>
      </c>
      <c r="AT11" s="23"/>
      <c r="AU11" s="21">
        <f t="shared" si="28"/>
        <v>0</v>
      </c>
      <c r="AV11" s="21">
        <f t="shared" si="29"/>
        <v>0</v>
      </c>
      <c r="AW11" s="23"/>
      <c r="AX11" s="21">
        <f t="shared" si="30"/>
        <v>0</v>
      </c>
      <c r="AY11" s="21">
        <f t="shared" si="31"/>
        <v>0</v>
      </c>
      <c r="AZ11" s="23">
        <v>22</v>
      </c>
      <c r="BA11" s="21">
        <f t="shared" si="32"/>
        <v>385</v>
      </c>
      <c r="BB11" s="21">
        <f t="shared" si="33"/>
        <v>977.34344006063725</v>
      </c>
      <c r="BC11" s="4"/>
    </row>
    <row r="12" spans="1:55" s="2" customFormat="1" ht="18.75" customHeight="1">
      <c r="A12" s="16">
        <f t="shared" si="34"/>
        <v>18</v>
      </c>
      <c r="B12" s="17" t="s">
        <v>22</v>
      </c>
      <c r="C12" s="18">
        <f t="shared" si="35"/>
        <v>18.899999999999999</v>
      </c>
      <c r="D12" s="23"/>
      <c r="E12" s="21">
        <f t="shared" si="0"/>
        <v>0</v>
      </c>
      <c r="F12" s="21">
        <f t="shared" si="1"/>
        <v>0</v>
      </c>
      <c r="G12" s="23"/>
      <c r="H12" s="21">
        <f t="shared" si="2"/>
        <v>0</v>
      </c>
      <c r="I12" s="21">
        <f t="shared" si="3"/>
        <v>0</v>
      </c>
      <c r="J12" s="23"/>
      <c r="K12" s="21">
        <f t="shared" si="4"/>
        <v>0</v>
      </c>
      <c r="L12" s="21">
        <f t="shared" si="5"/>
        <v>0</v>
      </c>
      <c r="M12" s="23"/>
      <c r="N12" s="21">
        <f t="shared" si="6"/>
        <v>0</v>
      </c>
      <c r="O12" s="21">
        <f t="shared" si="7"/>
        <v>0</v>
      </c>
      <c r="P12" s="23"/>
      <c r="Q12" s="21">
        <f t="shared" si="8"/>
        <v>0</v>
      </c>
      <c r="R12" s="21">
        <f t="shared" si="9"/>
        <v>0</v>
      </c>
      <c r="S12" s="23"/>
      <c r="T12" s="21">
        <f t="shared" si="10"/>
        <v>0</v>
      </c>
      <c r="U12" s="21">
        <f t="shared" si="11"/>
        <v>0</v>
      </c>
      <c r="V12" s="23"/>
      <c r="W12" s="21">
        <f t="shared" si="12"/>
        <v>0</v>
      </c>
      <c r="X12" s="21">
        <f t="shared" si="13"/>
        <v>0</v>
      </c>
      <c r="Y12" s="23"/>
      <c r="Z12" s="21">
        <f t="shared" si="14"/>
        <v>0</v>
      </c>
      <c r="AA12" s="21">
        <f t="shared" si="15"/>
        <v>0</v>
      </c>
      <c r="AB12" s="23"/>
      <c r="AC12" s="21">
        <f t="shared" si="16"/>
        <v>0</v>
      </c>
      <c r="AD12" s="21">
        <f t="shared" si="17"/>
        <v>0</v>
      </c>
      <c r="AE12" s="23"/>
      <c r="AF12" s="21">
        <f t="shared" si="18"/>
        <v>0</v>
      </c>
      <c r="AG12" s="21">
        <f t="shared" si="19"/>
        <v>0</v>
      </c>
      <c r="AH12" s="23"/>
      <c r="AI12" s="21">
        <f t="shared" si="20"/>
        <v>0</v>
      </c>
      <c r="AJ12" s="21">
        <f t="shared" si="21"/>
        <v>0</v>
      </c>
      <c r="AK12" s="23"/>
      <c r="AL12" s="21">
        <f t="shared" si="22"/>
        <v>0</v>
      </c>
      <c r="AM12" s="21">
        <f t="shared" si="23"/>
        <v>0</v>
      </c>
      <c r="AN12" s="23"/>
      <c r="AO12" s="21">
        <f t="shared" si="24"/>
        <v>0</v>
      </c>
      <c r="AP12" s="21">
        <f t="shared" si="25"/>
        <v>0</v>
      </c>
      <c r="AQ12" s="23"/>
      <c r="AR12" s="21">
        <f t="shared" si="26"/>
        <v>0</v>
      </c>
      <c r="AS12" s="21">
        <f t="shared" si="27"/>
        <v>0</v>
      </c>
      <c r="AT12" s="23"/>
      <c r="AU12" s="21">
        <f t="shared" si="28"/>
        <v>0</v>
      </c>
      <c r="AV12" s="21">
        <f t="shared" si="29"/>
        <v>0</v>
      </c>
      <c r="AW12" s="23">
        <v>7</v>
      </c>
      <c r="AX12" s="21">
        <f t="shared" si="30"/>
        <v>129.5</v>
      </c>
      <c r="AY12" s="21">
        <f t="shared" si="31"/>
        <v>375.47548742261711</v>
      </c>
      <c r="AZ12" s="23">
        <v>5</v>
      </c>
      <c r="BA12" s="21">
        <f t="shared" si="32"/>
        <v>92.5</v>
      </c>
      <c r="BB12" s="21">
        <f t="shared" si="33"/>
        <v>268.19677673044077</v>
      </c>
      <c r="BC12" s="4"/>
    </row>
    <row r="13" spans="1:55" s="2" customFormat="1" ht="18.75" customHeight="1">
      <c r="A13" s="16">
        <f t="shared" si="34"/>
        <v>19</v>
      </c>
      <c r="B13" s="17" t="s">
        <v>22</v>
      </c>
      <c r="C13" s="18">
        <f t="shared" si="35"/>
        <v>19.899999999999999</v>
      </c>
      <c r="D13" s="23"/>
      <c r="E13" s="21">
        <f t="shared" si="0"/>
        <v>0</v>
      </c>
      <c r="F13" s="21">
        <f t="shared" si="1"/>
        <v>0</v>
      </c>
      <c r="G13" s="23"/>
      <c r="H13" s="21">
        <f t="shared" si="2"/>
        <v>0</v>
      </c>
      <c r="I13" s="21">
        <f t="shared" si="3"/>
        <v>0</v>
      </c>
      <c r="J13" s="23"/>
      <c r="K13" s="21">
        <f t="shared" si="4"/>
        <v>0</v>
      </c>
      <c r="L13" s="21">
        <f t="shared" si="5"/>
        <v>0</v>
      </c>
      <c r="M13" s="23"/>
      <c r="N13" s="21">
        <f t="shared" si="6"/>
        <v>0</v>
      </c>
      <c r="O13" s="21">
        <f t="shared" si="7"/>
        <v>0</v>
      </c>
      <c r="P13" s="23"/>
      <c r="Q13" s="21">
        <f t="shared" si="8"/>
        <v>0</v>
      </c>
      <c r="R13" s="21">
        <f t="shared" si="9"/>
        <v>0</v>
      </c>
      <c r="S13" s="23"/>
      <c r="T13" s="21">
        <f t="shared" si="10"/>
        <v>0</v>
      </c>
      <c r="U13" s="21">
        <f t="shared" si="11"/>
        <v>0</v>
      </c>
      <c r="V13" s="23"/>
      <c r="W13" s="21">
        <f t="shared" si="12"/>
        <v>0</v>
      </c>
      <c r="X13" s="21">
        <f t="shared" si="13"/>
        <v>0</v>
      </c>
      <c r="Y13" s="23"/>
      <c r="Z13" s="21">
        <f t="shared" si="14"/>
        <v>0</v>
      </c>
      <c r="AA13" s="21">
        <f t="shared" si="15"/>
        <v>0</v>
      </c>
      <c r="AB13" s="23"/>
      <c r="AC13" s="21">
        <f t="shared" si="16"/>
        <v>0</v>
      </c>
      <c r="AD13" s="21">
        <f t="shared" si="17"/>
        <v>0</v>
      </c>
      <c r="AE13" s="23"/>
      <c r="AF13" s="21">
        <f t="shared" si="18"/>
        <v>0</v>
      </c>
      <c r="AG13" s="21">
        <f t="shared" si="19"/>
        <v>0</v>
      </c>
      <c r="AH13" s="23"/>
      <c r="AI13" s="21">
        <f t="shared" si="20"/>
        <v>0</v>
      </c>
      <c r="AJ13" s="21">
        <f t="shared" si="21"/>
        <v>0</v>
      </c>
      <c r="AK13" s="23"/>
      <c r="AL13" s="21">
        <f t="shared" si="22"/>
        <v>0</v>
      </c>
      <c r="AM13" s="21">
        <f t="shared" si="23"/>
        <v>0</v>
      </c>
      <c r="AN13" s="23"/>
      <c r="AO13" s="21">
        <f t="shared" si="24"/>
        <v>0</v>
      </c>
      <c r="AP13" s="21">
        <f t="shared" si="25"/>
        <v>0</v>
      </c>
      <c r="AQ13" s="23">
        <v>1</v>
      </c>
      <c r="AR13" s="21">
        <f t="shared" si="26"/>
        <v>19.5</v>
      </c>
      <c r="AS13" s="21">
        <f t="shared" si="27"/>
        <v>64.125706424326154</v>
      </c>
      <c r="AT13" s="23">
        <v>9</v>
      </c>
      <c r="AU13" s="21">
        <f t="shared" si="28"/>
        <v>175.5</v>
      </c>
      <c r="AV13" s="21">
        <f t="shared" si="29"/>
        <v>577.13135781893538</v>
      </c>
      <c r="AW13" s="23">
        <v>23</v>
      </c>
      <c r="AX13" s="21">
        <f t="shared" si="30"/>
        <v>448.5</v>
      </c>
      <c r="AY13" s="21">
        <f t="shared" si="31"/>
        <v>1474.8912477595015</v>
      </c>
      <c r="AZ13" s="23">
        <v>1</v>
      </c>
      <c r="BA13" s="21">
        <f t="shared" si="32"/>
        <v>19.5</v>
      </c>
      <c r="BB13" s="21">
        <f t="shared" si="33"/>
        <v>64.125706424326154</v>
      </c>
      <c r="BC13" s="4"/>
    </row>
    <row r="14" spans="1:55" s="2" customFormat="1" ht="18.75" customHeight="1">
      <c r="A14" s="16">
        <f t="shared" si="34"/>
        <v>20</v>
      </c>
      <c r="B14" s="17" t="s">
        <v>22</v>
      </c>
      <c r="C14" s="18">
        <f t="shared" si="35"/>
        <v>20.9</v>
      </c>
      <c r="D14" s="23"/>
      <c r="E14" s="21">
        <f t="shared" si="0"/>
        <v>0</v>
      </c>
      <c r="F14" s="21">
        <f t="shared" si="1"/>
        <v>0</v>
      </c>
      <c r="G14" s="23"/>
      <c r="H14" s="21">
        <f t="shared" si="2"/>
        <v>0</v>
      </c>
      <c r="I14" s="21">
        <f t="shared" si="3"/>
        <v>0</v>
      </c>
      <c r="J14" s="23"/>
      <c r="K14" s="21">
        <f t="shared" si="4"/>
        <v>0</v>
      </c>
      <c r="L14" s="21">
        <f t="shared" si="5"/>
        <v>0</v>
      </c>
      <c r="M14" s="23"/>
      <c r="N14" s="21">
        <f t="shared" si="6"/>
        <v>0</v>
      </c>
      <c r="O14" s="21">
        <f t="shared" si="7"/>
        <v>0</v>
      </c>
      <c r="P14" s="23"/>
      <c r="Q14" s="21">
        <f t="shared" si="8"/>
        <v>0</v>
      </c>
      <c r="R14" s="21">
        <f t="shared" si="9"/>
        <v>0</v>
      </c>
      <c r="S14" s="23"/>
      <c r="T14" s="21">
        <f t="shared" si="10"/>
        <v>0</v>
      </c>
      <c r="U14" s="21">
        <f t="shared" si="11"/>
        <v>0</v>
      </c>
      <c r="V14" s="23"/>
      <c r="W14" s="21">
        <f t="shared" si="12"/>
        <v>0</v>
      </c>
      <c r="X14" s="21">
        <f t="shared" si="13"/>
        <v>0</v>
      </c>
      <c r="Y14" s="23"/>
      <c r="Z14" s="21">
        <f t="shared" si="14"/>
        <v>0</v>
      </c>
      <c r="AA14" s="21">
        <f t="shared" si="15"/>
        <v>0</v>
      </c>
      <c r="AB14" s="23"/>
      <c r="AC14" s="21">
        <f t="shared" si="16"/>
        <v>0</v>
      </c>
      <c r="AD14" s="21">
        <f t="shared" si="17"/>
        <v>0</v>
      </c>
      <c r="AE14" s="23"/>
      <c r="AF14" s="21">
        <f t="shared" si="18"/>
        <v>0</v>
      </c>
      <c r="AG14" s="21">
        <f t="shared" si="19"/>
        <v>0</v>
      </c>
      <c r="AH14" s="23"/>
      <c r="AI14" s="21">
        <f t="shared" si="20"/>
        <v>0</v>
      </c>
      <c r="AJ14" s="21">
        <f t="shared" si="21"/>
        <v>0</v>
      </c>
      <c r="AK14" s="23"/>
      <c r="AL14" s="21">
        <f t="shared" si="22"/>
        <v>0</v>
      </c>
      <c r="AM14" s="21">
        <f t="shared" si="23"/>
        <v>0</v>
      </c>
      <c r="AN14" s="23">
        <v>4</v>
      </c>
      <c r="AO14" s="21">
        <f t="shared" si="24"/>
        <v>82</v>
      </c>
      <c r="AP14" s="21">
        <f t="shared" si="25"/>
        <v>303.92167690806588</v>
      </c>
      <c r="AQ14" s="23">
        <v>22</v>
      </c>
      <c r="AR14" s="21">
        <f t="shared" si="26"/>
        <v>451</v>
      </c>
      <c r="AS14" s="21">
        <f t="shared" si="27"/>
        <v>1671.5692229943622</v>
      </c>
      <c r="AT14" s="23">
        <v>19</v>
      </c>
      <c r="AU14" s="21">
        <f t="shared" si="28"/>
        <v>389.5</v>
      </c>
      <c r="AV14" s="21">
        <f t="shared" si="29"/>
        <v>1443.6279653133129</v>
      </c>
      <c r="AW14" s="23"/>
      <c r="AX14" s="21">
        <f t="shared" si="30"/>
        <v>0</v>
      </c>
      <c r="AY14" s="21">
        <f t="shared" si="31"/>
        <v>0</v>
      </c>
      <c r="AZ14" s="23"/>
      <c r="BA14" s="21">
        <f t="shared" si="32"/>
        <v>0</v>
      </c>
      <c r="BB14" s="21">
        <f t="shared" si="33"/>
        <v>0</v>
      </c>
      <c r="BC14" s="4"/>
    </row>
    <row r="15" spans="1:55" s="2" customFormat="1" ht="18.75" customHeight="1">
      <c r="A15" s="16">
        <f t="shared" si="34"/>
        <v>21</v>
      </c>
      <c r="B15" s="17" t="s">
        <v>22</v>
      </c>
      <c r="C15" s="18">
        <f t="shared" si="35"/>
        <v>21.9</v>
      </c>
      <c r="D15" s="23"/>
      <c r="E15" s="21">
        <f t="shared" si="0"/>
        <v>0</v>
      </c>
      <c r="F15" s="21">
        <f t="shared" si="1"/>
        <v>0</v>
      </c>
      <c r="G15" s="23"/>
      <c r="H15" s="21">
        <f t="shared" si="2"/>
        <v>0</v>
      </c>
      <c r="I15" s="21">
        <f t="shared" si="3"/>
        <v>0</v>
      </c>
      <c r="J15" s="23"/>
      <c r="K15" s="21">
        <f t="shared" si="4"/>
        <v>0</v>
      </c>
      <c r="L15" s="21">
        <f t="shared" si="5"/>
        <v>0</v>
      </c>
      <c r="M15" s="23"/>
      <c r="N15" s="21">
        <f t="shared" si="6"/>
        <v>0</v>
      </c>
      <c r="O15" s="21">
        <f t="shared" si="7"/>
        <v>0</v>
      </c>
      <c r="P15" s="23"/>
      <c r="Q15" s="21">
        <f t="shared" si="8"/>
        <v>0</v>
      </c>
      <c r="R15" s="21">
        <f t="shared" si="9"/>
        <v>0</v>
      </c>
      <c r="S15" s="23"/>
      <c r="T15" s="21">
        <f t="shared" si="10"/>
        <v>0</v>
      </c>
      <c r="U15" s="21">
        <f t="shared" si="11"/>
        <v>0</v>
      </c>
      <c r="V15" s="23"/>
      <c r="W15" s="21">
        <f t="shared" si="12"/>
        <v>0</v>
      </c>
      <c r="X15" s="21">
        <f t="shared" si="13"/>
        <v>0</v>
      </c>
      <c r="Y15" s="23"/>
      <c r="Z15" s="21">
        <f t="shared" si="14"/>
        <v>0</v>
      </c>
      <c r="AA15" s="21">
        <f t="shared" si="15"/>
        <v>0</v>
      </c>
      <c r="AB15" s="23"/>
      <c r="AC15" s="21">
        <f t="shared" si="16"/>
        <v>0</v>
      </c>
      <c r="AD15" s="21">
        <f t="shared" si="17"/>
        <v>0</v>
      </c>
      <c r="AE15" s="23"/>
      <c r="AF15" s="21">
        <f t="shared" si="18"/>
        <v>0</v>
      </c>
      <c r="AG15" s="21">
        <f t="shared" si="19"/>
        <v>0</v>
      </c>
      <c r="AH15" s="23"/>
      <c r="AI15" s="21">
        <f t="shared" si="20"/>
        <v>0</v>
      </c>
      <c r="AJ15" s="21">
        <f t="shared" si="21"/>
        <v>0</v>
      </c>
      <c r="AK15" s="23"/>
      <c r="AL15" s="21">
        <f t="shared" si="22"/>
        <v>0</v>
      </c>
      <c r="AM15" s="21">
        <f t="shared" si="23"/>
        <v>0</v>
      </c>
      <c r="AN15" s="23">
        <v>17</v>
      </c>
      <c r="AO15" s="21">
        <f t="shared" si="24"/>
        <v>365.5</v>
      </c>
      <c r="AP15" s="21">
        <f t="shared" si="25"/>
        <v>1518.1360656650536</v>
      </c>
      <c r="AQ15" s="23">
        <v>6</v>
      </c>
      <c r="AR15" s="21">
        <f t="shared" si="26"/>
        <v>129</v>
      </c>
      <c r="AS15" s="21">
        <f t="shared" si="27"/>
        <v>535.81272905825426</v>
      </c>
      <c r="AT15" s="23">
        <v>2</v>
      </c>
      <c r="AU15" s="21">
        <f t="shared" si="28"/>
        <v>43</v>
      </c>
      <c r="AV15" s="21">
        <f t="shared" si="29"/>
        <v>178.60424301941808</v>
      </c>
      <c r="AW15" s="23"/>
      <c r="AX15" s="21">
        <f t="shared" si="30"/>
        <v>0</v>
      </c>
      <c r="AY15" s="21">
        <f t="shared" si="31"/>
        <v>0</v>
      </c>
      <c r="AZ15" s="23"/>
      <c r="BA15" s="21">
        <f t="shared" si="32"/>
        <v>0</v>
      </c>
      <c r="BB15" s="21">
        <f t="shared" si="33"/>
        <v>0</v>
      </c>
      <c r="BC15" s="4"/>
    </row>
    <row r="16" spans="1:55" s="2" customFormat="1" ht="18.75" customHeight="1">
      <c r="A16" s="16">
        <f t="shared" si="34"/>
        <v>22</v>
      </c>
      <c r="B16" s="17" t="s">
        <v>22</v>
      </c>
      <c r="C16" s="18">
        <f t="shared" si="35"/>
        <v>22.9</v>
      </c>
      <c r="D16" s="23"/>
      <c r="E16" s="21">
        <f t="shared" si="0"/>
        <v>0</v>
      </c>
      <c r="F16" s="21">
        <f t="shared" si="1"/>
        <v>0</v>
      </c>
      <c r="G16" s="23"/>
      <c r="H16" s="21">
        <f t="shared" si="2"/>
        <v>0</v>
      </c>
      <c r="I16" s="21">
        <f t="shared" si="3"/>
        <v>0</v>
      </c>
      <c r="J16" s="23"/>
      <c r="K16" s="21">
        <f t="shared" si="4"/>
        <v>0</v>
      </c>
      <c r="L16" s="21">
        <f t="shared" si="5"/>
        <v>0</v>
      </c>
      <c r="M16" s="23"/>
      <c r="N16" s="21">
        <f t="shared" si="6"/>
        <v>0</v>
      </c>
      <c r="O16" s="21">
        <f t="shared" si="7"/>
        <v>0</v>
      </c>
      <c r="P16" s="23"/>
      <c r="Q16" s="21">
        <f t="shared" si="8"/>
        <v>0</v>
      </c>
      <c r="R16" s="21">
        <f t="shared" si="9"/>
        <v>0</v>
      </c>
      <c r="S16" s="23"/>
      <c r="T16" s="21">
        <f t="shared" si="10"/>
        <v>0</v>
      </c>
      <c r="U16" s="21">
        <f t="shared" si="11"/>
        <v>0</v>
      </c>
      <c r="V16" s="24"/>
      <c r="W16" s="21">
        <f t="shared" si="12"/>
        <v>0</v>
      </c>
      <c r="X16" s="21">
        <f t="shared" si="13"/>
        <v>0</v>
      </c>
      <c r="Y16" s="24"/>
      <c r="Z16" s="21">
        <f t="shared" si="14"/>
        <v>0</v>
      </c>
      <c r="AA16" s="21">
        <f t="shared" si="15"/>
        <v>0</v>
      </c>
      <c r="AB16" s="23"/>
      <c r="AC16" s="21">
        <f t="shared" si="16"/>
        <v>0</v>
      </c>
      <c r="AD16" s="21">
        <f t="shared" si="17"/>
        <v>0</v>
      </c>
      <c r="AE16" s="23"/>
      <c r="AF16" s="21">
        <f t="shared" si="18"/>
        <v>0</v>
      </c>
      <c r="AG16" s="21">
        <f t="shared" si="19"/>
        <v>0</v>
      </c>
      <c r="AH16" s="23"/>
      <c r="AI16" s="21">
        <f t="shared" si="20"/>
        <v>0</v>
      </c>
      <c r="AJ16" s="21">
        <f t="shared" si="21"/>
        <v>0</v>
      </c>
      <c r="AK16" s="23">
        <v>11</v>
      </c>
      <c r="AL16" s="21">
        <f t="shared" si="22"/>
        <v>247.5</v>
      </c>
      <c r="AM16" s="21">
        <f t="shared" si="23"/>
        <v>1146.1048028963005</v>
      </c>
      <c r="AN16" s="23">
        <v>8</v>
      </c>
      <c r="AO16" s="21">
        <f t="shared" si="24"/>
        <v>180</v>
      </c>
      <c r="AP16" s="21">
        <f t="shared" si="25"/>
        <v>833.53076574276395</v>
      </c>
      <c r="AQ16" s="23"/>
      <c r="AR16" s="21">
        <f t="shared" si="26"/>
        <v>0</v>
      </c>
      <c r="AS16" s="21">
        <f t="shared" si="27"/>
        <v>0</v>
      </c>
      <c r="AT16" s="23"/>
      <c r="AU16" s="21">
        <f t="shared" si="28"/>
        <v>0</v>
      </c>
      <c r="AV16" s="21">
        <f t="shared" si="29"/>
        <v>0</v>
      </c>
      <c r="AW16" s="23"/>
      <c r="AX16" s="21">
        <f t="shared" si="30"/>
        <v>0</v>
      </c>
      <c r="AY16" s="21">
        <f t="shared" si="31"/>
        <v>0</v>
      </c>
      <c r="AZ16" s="23"/>
      <c r="BA16" s="21">
        <f t="shared" si="32"/>
        <v>0</v>
      </c>
      <c r="BB16" s="21">
        <f t="shared" si="33"/>
        <v>0</v>
      </c>
      <c r="BC16" s="4"/>
    </row>
    <row r="17" spans="1:55" s="2" customFormat="1" ht="18.75" customHeight="1">
      <c r="A17" s="16">
        <f t="shared" si="34"/>
        <v>23</v>
      </c>
      <c r="B17" s="17" t="s">
        <v>22</v>
      </c>
      <c r="C17" s="18">
        <f t="shared" si="35"/>
        <v>23.9</v>
      </c>
      <c r="D17" s="23"/>
      <c r="E17" s="21">
        <f t="shared" si="0"/>
        <v>0</v>
      </c>
      <c r="F17" s="21">
        <f t="shared" si="1"/>
        <v>0</v>
      </c>
      <c r="G17" s="23"/>
      <c r="H17" s="21">
        <f t="shared" si="2"/>
        <v>0</v>
      </c>
      <c r="I17" s="21">
        <f t="shared" si="3"/>
        <v>0</v>
      </c>
      <c r="J17" s="23"/>
      <c r="K17" s="21">
        <f t="shared" si="4"/>
        <v>0</v>
      </c>
      <c r="L17" s="21">
        <f t="shared" si="5"/>
        <v>0</v>
      </c>
      <c r="M17" s="23"/>
      <c r="N17" s="21">
        <f t="shared" si="6"/>
        <v>0</v>
      </c>
      <c r="O17" s="21">
        <f t="shared" si="7"/>
        <v>0</v>
      </c>
      <c r="P17" s="23"/>
      <c r="Q17" s="21">
        <f t="shared" si="8"/>
        <v>0</v>
      </c>
      <c r="R17" s="21">
        <f t="shared" si="9"/>
        <v>0</v>
      </c>
      <c r="S17" s="23"/>
      <c r="T17" s="21">
        <f t="shared" si="10"/>
        <v>0</v>
      </c>
      <c r="U17" s="21">
        <f t="shared" si="11"/>
        <v>0</v>
      </c>
      <c r="V17" s="23"/>
      <c r="W17" s="21">
        <f t="shared" si="12"/>
        <v>0</v>
      </c>
      <c r="X17" s="21">
        <f t="shared" si="13"/>
        <v>0</v>
      </c>
      <c r="Y17" s="23"/>
      <c r="Z17" s="21">
        <f t="shared" si="14"/>
        <v>0</v>
      </c>
      <c r="AA17" s="21">
        <f t="shared" si="15"/>
        <v>0</v>
      </c>
      <c r="AB17" s="23"/>
      <c r="AC17" s="21">
        <f t="shared" si="16"/>
        <v>0</v>
      </c>
      <c r="AD17" s="21">
        <f t="shared" si="17"/>
        <v>0</v>
      </c>
      <c r="AE17" s="23"/>
      <c r="AF17" s="21">
        <f t="shared" si="18"/>
        <v>0</v>
      </c>
      <c r="AG17" s="21">
        <f t="shared" si="19"/>
        <v>0</v>
      </c>
      <c r="AH17" s="23">
        <v>1</v>
      </c>
      <c r="AI17" s="21">
        <f t="shared" si="20"/>
        <v>23.5</v>
      </c>
      <c r="AJ17" s="21">
        <f t="shared" si="21"/>
        <v>120.75047454777253</v>
      </c>
      <c r="AK17" s="23">
        <v>18</v>
      </c>
      <c r="AL17" s="21">
        <f t="shared" si="22"/>
        <v>423</v>
      </c>
      <c r="AM17" s="21">
        <f t="shared" si="23"/>
        <v>2173.5085418599056</v>
      </c>
      <c r="AN17" s="23">
        <v>1</v>
      </c>
      <c r="AO17" s="21">
        <f t="shared" si="24"/>
        <v>23.5</v>
      </c>
      <c r="AP17" s="21">
        <f t="shared" si="25"/>
        <v>120.75047454777253</v>
      </c>
      <c r="AQ17" s="23"/>
      <c r="AR17" s="21">
        <f t="shared" si="26"/>
        <v>0</v>
      </c>
      <c r="AS17" s="21">
        <f t="shared" si="27"/>
        <v>0</v>
      </c>
      <c r="AT17" s="23"/>
      <c r="AU17" s="21">
        <f t="shared" si="28"/>
        <v>0</v>
      </c>
      <c r="AV17" s="21">
        <f t="shared" si="29"/>
        <v>0</v>
      </c>
      <c r="AW17" s="23"/>
      <c r="AX17" s="21">
        <f t="shared" si="30"/>
        <v>0</v>
      </c>
      <c r="AY17" s="21">
        <f t="shared" si="31"/>
        <v>0</v>
      </c>
      <c r="AZ17" s="23"/>
      <c r="BA17" s="21">
        <f t="shared" si="32"/>
        <v>0</v>
      </c>
      <c r="BB17" s="21">
        <f t="shared" si="33"/>
        <v>0</v>
      </c>
      <c r="BC17" s="4"/>
    </row>
    <row r="18" spans="1:55" s="2" customFormat="1" ht="18.75" customHeight="1">
      <c r="A18" s="16">
        <f t="shared" si="34"/>
        <v>24</v>
      </c>
      <c r="B18" s="17" t="s">
        <v>22</v>
      </c>
      <c r="C18" s="18">
        <f t="shared" si="35"/>
        <v>24.9</v>
      </c>
      <c r="D18" s="23"/>
      <c r="E18" s="21">
        <f t="shared" si="0"/>
        <v>0</v>
      </c>
      <c r="F18" s="21">
        <f t="shared" si="1"/>
        <v>0</v>
      </c>
      <c r="G18" s="23"/>
      <c r="H18" s="21">
        <f t="shared" si="2"/>
        <v>0</v>
      </c>
      <c r="I18" s="21">
        <f t="shared" si="3"/>
        <v>0</v>
      </c>
      <c r="J18" s="23"/>
      <c r="K18" s="21">
        <f t="shared" si="4"/>
        <v>0</v>
      </c>
      <c r="L18" s="21">
        <f t="shared" si="5"/>
        <v>0</v>
      </c>
      <c r="M18" s="23"/>
      <c r="N18" s="21">
        <f t="shared" si="6"/>
        <v>0</v>
      </c>
      <c r="O18" s="21">
        <f t="shared" si="7"/>
        <v>0</v>
      </c>
      <c r="P18" s="23"/>
      <c r="Q18" s="21">
        <f t="shared" si="8"/>
        <v>0</v>
      </c>
      <c r="R18" s="21">
        <f t="shared" si="9"/>
        <v>0</v>
      </c>
      <c r="S18" s="23"/>
      <c r="T18" s="21">
        <f t="shared" si="10"/>
        <v>0</v>
      </c>
      <c r="U18" s="21">
        <f t="shared" si="11"/>
        <v>0</v>
      </c>
      <c r="V18" s="23"/>
      <c r="W18" s="21">
        <f t="shared" si="12"/>
        <v>0</v>
      </c>
      <c r="X18" s="21">
        <f t="shared" si="13"/>
        <v>0</v>
      </c>
      <c r="Y18" s="23"/>
      <c r="Z18" s="21">
        <f t="shared" si="14"/>
        <v>0</v>
      </c>
      <c r="AA18" s="21">
        <f t="shared" si="15"/>
        <v>0</v>
      </c>
      <c r="AB18" s="23"/>
      <c r="AC18" s="21">
        <f t="shared" si="16"/>
        <v>0</v>
      </c>
      <c r="AD18" s="21">
        <f t="shared" si="17"/>
        <v>0</v>
      </c>
      <c r="AE18" s="23">
        <v>16</v>
      </c>
      <c r="AF18" s="21">
        <f t="shared" si="18"/>
        <v>392</v>
      </c>
      <c r="AG18" s="21">
        <f t="shared" si="19"/>
        <v>2225.3390470497193</v>
      </c>
      <c r="AH18" s="23">
        <v>15</v>
      </c>
      <c r="AI18" s="21">
        <f t="shared" si="20"/>
        <v>367.5</v>
      </c>
      <c r="AJ18" s="21">
        <f t="shared" si="21"/>
        <v>2086.2553566091119</v>
      </c>
      <c r="AK18" s="23">
        <v>1</v>
      </c>
      <c r="AL18" s="21">
        <f t="shared" si="22"/>
        <v>24.5</v>
      </c>
      <c r="AM18" s="21">
        <f t="shared" si="23"/>
        <v>139.08369044060746</v>
      </c>
      <c r="AN18" s="23"/>
      <c r="AO18" s="21">
        <f t="shared" si="24"/>
        <v>0</v>
      </c>
      <c r="AP18" s="21">
        <f t="shared" si="25"/>
        <v>0</v>
      </c>
      <c r="AQ18" s="23"/>
      <c r="AR18" s="21">
        <f t="shared" si="26"/>
        <v>0</v>
      </c>
      <c r="AS18" s="21">
        <f t="shared" si="27"/>
        <v>0</v>
      </c>
      <c r="AT18" s="23"/>
      <c r="AU18" s="21">
        <f t="shared" si="28"/>
        <v>0</v>
      </c>
      <c r="AV18" s="21">
        <f t="shared" si="29"/>
        <v>0</v>
      </c>
      <c r="AW18" s="23"/>
      <c r="AX18" s="21">
        <f t="shared" si="30"/>
        <v>0</v>
      </c>
      <c r="AY18" s="21">
        <f t="shared" si="31"/>
        <v>0</v>
      </c>
      <c r="AZ18" s="23"/>
      <c r="BA18" s="21">
        <f t="shared" si="32"/>
        <v>0</v>
      </c>
      <c r="BB18" s="21">
        <f t="shared" si="33"/>
        <v>0</v>
      </c>
      <c r="BC18" s="4"/>
    </row>
    <row r="19" spans="1:55" s="2" customFormat="1" ht="18.75" customHeight="1">
      <c r="A19" s="16">
        <f t="shared" si="34"/>
        <v>25</v>
      </c>
      <c r="B19" s="17" t="s">
        <v>22</v>
      </c>
      <c r="C19" s="18">
        <f t="shared" si="35"/>
        <v>25.9</v>
      </c>
      <c r="D19" s="23"/>
      <c r="E19" s="21">
        <f t="shared" si="0"/>
        <v>0</v>
      </c>
      <c r="F19" s="21">
        <f t="shared" si="1"/>
        <v>0</v>
      </c>
      <c r="G19" s="23"/>
      <c r="H19" s="21">
        <f t="shared" si="2"/>
        <v>0</v>
      </c>
      <c r="I19" s="21">
        <f t="shared" si="3"/>
        <v>0</v>
      </c>
      <c r="J19" s="23"/>
      <c r="K19" s="21">
        <f t="shared" si="4"/>
        <v>0</v>
      </c>
      <c r="L19" s="21">
        <f t="shared" si="5"/>
        <v>0</v>
      </c>
      <c r="M19" s="23"/>
      <c r="N19" s="21">
        <f t="shared" si="6"/>
        <v>0</v>
      </c>
      <c r="O19" s="21">
        <f t="shared" si="7"/>
        <v>0</v>
      </c>
      <c r="P19" s="23"/>
      <c r="Q19" s="21">
        <f t="shared" si="8"/>
        <v>0</v>
      </c>
      <c r="R19" s="21">
        <f t="shared" si="9"/>
        <v>0</v>
      </c>
      <c r="S19" s="23"/>
      <c r="T19" s="21">
        <f t="shared" si="10"/>
        <v>0</v>
      </c>
      <c r="U19" s="21">
        <f t="shared" si="11"/>
        <v>0</v>
      </c>
      <c r="V19" s="23"/>
      <c r="W19" s="21">
        <f t="shared" si="12"/>
        <v>0</v>
      </c>
      <c r="X19" s="21">
        <f t="shared" si="13"/>
        <v>0</v>
      </c>
      <c r="Y19" s="23"/>
      <c r="Z19" s="21">
        <f t="shared" si="14"/>
        <v>0</v>
      </c>
      <c r="AA19" s="21">
        <f t="shared" si="15"/>
        <v>0</v>
      </c>
      <c r="AB19" s="23">
        <v>15</v>
      </c>
      <c r="AC19" s="21">
        <f t="shared" si="16"/>
        <v>382.5</v>
      </c>
      <c r="AD19" s="21">
        <f t="shared" si="17"/>
        <v>2389.4539285149785</v>
      </c>
      <c r="AE19" s="23">
        <v>4</v>
      </c>
      <c r="AF19" s="21">
        <f t="shared" si="18"/>
        <v>102</v>
      </c>
      <c r="AG19" s="21">
        <f t="shared" si="19"/>
        <v>637.18771427066099</v>
      </c>
      <c r="AH19" s="23">
        <v>8</v>
      </c>
      <c r="AI19" s="21">
        <f t="shared" si="20"/>
        <v>204</v>
      </c>
      <c r="AJ19" s="21">
        <f t="shared" si="21"/>
        <v>1274.375428541322</v>
      </c>
      <c r="AK19" s="23"/>
      <c r="AL19" s="21">
        <f t="shared" si="22"/>
        <v>0</v>
      </c>
      <c r="AM19" s="21">
        <f t="shared" si="23"/>
        <v>0</v>
      </c>
      <c r="AN19" s="23"/>
      <c r="AO19" s="21">
        <f t="shared" si="24"/>
        <v>0</v>
      </c>
      <c r="AP19" s="21">
        <f t="shared" si="25"/>
        <v>0</v>
      </c>
      <c r="AQ19" s="23"/>
      <c r="AR19" s="21">
        <f t="shared" si="26"/>
        <v>0</v>
      </c>
      <c r="AS19" s="21">
        <f t="shared" si="27"/>
        <v>0</v>
      </c>
      <c r="AT19" s="23"/>
      <c r="AU19" s="21">
        <f t="shared" si="28"/>
        <v>0</v>
      </c>
      <c r="AV19" s="21">
        <f t="shared" si="29"/>
        <v>0</v>
      </c>
      <c r="AW19" s="23"/>
      <c r="AX19" s="21">
        <f t="shared" si="30"/>
        <v>0</v>
      </c>
      <c r="AY19" s="21">
        <f t="shared" si="31"/>
        <v>0</v>
      </c>
      <c r="AZ19" s="23"/>
      <c r="BA19" s="21">
        <f t="shared" si="32"/>
        <v>0</v>
      </c>
      <c r="BB19" s="21">
        <f t="shared" si="33"/>
        <v>0</v>
      </c>
      <c r="BC19" s="4"/>
    </row>
    <row r="20" spans="1:55" s="2" customFormat="1" ht="18.75" customHeight="1">
      <c r="A20" s="16">
        <f t="shared" si="34"/>
        <v>26</v>
      </c>
      <c r="B20" s="17" t="s">
        <v>22</v>
      </c>
      <c r="C20" s="18">
        <f t="shared" si="35"/>
        <v>26.9</v>
      </c>
      <c r="D20" s="23"/>
      <c r="E20" s="21">
        <f t="shared" si="0"/>
        <v>0</v>
      </c>
      <c r="F20" s="21">
        <f t="shared" si="1"/>
        <v>0</v>
      </c>
      <c r="G20" s="23"/>
      <c r="H20" s="21">
        <f t="shared" si="2"/>
        <v>0</v>
      </c>
      <c r="I20" s="21">
        <f t="shared" si="3"/>
        <v>0</v>
      </c>
      <c r="J20" s="23"/>
      <c r="K20" s="21">
        <f t="shared" si="4"/>
        <v>0</v>
      </c>
      <c r="L20" s="21">
        <f t="shared" si="5"/>
        <v>0</v>
      </c>
      <c r="M20" s="23"/>
      <c r="N20" s="21">
        <f t="shared" si="6"/>
        <v>0</v>
      </c>
      <c r="O20" s="21">
        <f t="shared" si="7"/>
        <v>0</v>
      </c>
      <c r="P20" s="23"/>
      <c r="Q20" s="21">
        <f t="shared" si="8"/>
        <v>0</v>
      </c>
      <c r="R20" s="21">
        <f t="shared" si="9"/>
        <v>0</v>
      </c>
      <c r="S20" s="23"/>
      <c r="T20" s="21">
        <f t="shared" si="10"/>
        <v>0</v>
      </c>
      <c r="U20" s="21">
        <f t="shared" si="11"/>
        <v>0</v>
      </c>
      <c r="V20" s="23"/>
      <c r="W20" s="21">
        <f t="shared" si="12"/>
        <v>0</v>
      </c>
      <c r="X20" s="21">
        <f t="shared" si="13"/>
        <v>0</v>
      </c>
      <c r="Y20" s="23">
        <v>6</v>
      </c>
      <c r="Z20" s="21">
        <f t="shared" si="14"/>
        <v>159</v>
      </c>
      <c r="AA20" s="21">
        <f t="shared" si="15"/>
        <v>1088.9869975912156</v>
      </c>
      <c r="AB20" s="23">
        <v>5</v>
      </c>
      <c r="AC20" s="21">
        <f t="shared" si="16"/>
        <v>132.5</v>
      </c>
      <c r="AD20" s="21">
        <f t="shared" si="17"/>
        <v>907.48916465934644</v>
      </c>
      <c r="AE20" s="23"/>
      <c r="AF20" s="21">
        <f t="shared" si="18"/>
        <v>0</v>
      </c>
      <c r="AG20" s="21">
        <f t="shared" si="19"/>
        <v>0</v>
      </c>
      <c r="AH20" s="23"/>
      <c r="AI20" s="21">
        <f t="shared" si="20"/>
        <v>0</v>
      </c>
      <c r="AJ20" s="21">
        <f t="shared" si="21"/>
        <v>0</v>
      </c>
      <c r="AK20" s="23"/>
      <c r="AL20" s="21">
        <f t="shared" si="22"/>
        <v>0</v>
      </c>
      <c r="AM20" s="21">
        <f t="shared" si="23"/>
        <v>0</v>
      </c>
      <c r="AN20" s="23"/>
      <c r="AO20" s="21">
        <f t="shared" si="24"/>
        <v>0</v>
      </c>
      <c r="AP20" s="21">
        <f t="shared" si="25"/>
        <v>0</v>
      </c>
      <c r="AQ20" s="23"/>
      <c r="AR20" s="21">
        <f t="shared" si="26"/>
        <v>0</v>
      </c>
      <c r="AS20" s="21">
        <f t="shared" si="27"/>
        <v>0</v>
      </c>
      <c r="AT20" s="23"/>
      <c r="AU20" s="21">
        <f t="shared" si="28"/>
        <v>0</v>
      </c>
      <c r="AV20" s="21">
        <f t="shared" si="29"/>
        <v>0</v>
      </c>
      <c r="AW20" s="23"/>
      <c r="AX20" s="21">
        <f t="shared" si="30"/>
        <v>0</v>
      </c>
      <c r="AY20" s="21">
        <f t="shared" si="31"/>
        <v>0</v>
      </c>
      <c r="AZ20" s="23"/>
      <c r="BA20" s="21">
        <f t="shared" si="32"/>
        <v>0</v>
      </c>
      <c r="BB20" s="21">
        <f t="shared" si="33"/>
        <v>0</v>
      </c>
      <c r="BC20" s="4"/>
    </row>
    <row r="21" spans="1:55" s="2" customFormat="1" ht="18.75" customHeight="1">
      <c r="A21" s="16">
        <f t="shared" si="34"/>
        <v>27</v>
      </c>
      <c r="B21" s="17" t="s">
        <v>22</v>
      </c>
      <c r="C21" s="18">
        <f t="shared" si="35"/>
        <v>27.9</v>
      </c>
      <c r="D21" s="23"/>
      <c r="E21" s="21">
        <f t="shared" si="0"/>
        <v>0</v>
      </c>
      <c r="F21" s="21">
        <f t="shared" si="1"/>
        <v>0</v>
      </c>
      <c r="G21" s="23"/>
      <c r="H21" s="21">
        <f t="shared" si="2"/>
        <v>0</v>
      </c>
      <c r="I21" s="21">
        <f t="shared" si="3"/>
        <v>0</v>
      </c>
      <c r="J21" s="23"/>
      <c r="K21" s="21">
        <f t="shared" si="4"/>
        <v>0</v>
      </c>
      <c r="L21" s="21">
        <f t="shared" si="5"/>
        <v>0</v>
      </c>
      <c r="M21" s="23"/>
      <c r="N21" s="21">
        <f t="shared" si="6"/>
        <v>0</v>
      </c>
      <c r="O21" s="21">
        <f t="shared" si="7"/>
        <v>0</v>
      </c>
      <c r="P21" s="23"/>
      <c r="Q21" s="21">
        <f t="shared" si="8"/>
        <v>0</v>
      </c>
      <c r="R21" s="21">
        <f t="shared" si="9"/>
        <v>0</v>
      </c>
      <c r="S21" s="23">
        <v>1</v>
      </c>
      <c r="T21" s="21">
        <f t="shared" si="10"/>
        <v>27.5</v>
      </c>
      <c r="U21" s="21">
        <f t="shared" si="11"/>
        <v>205.79571526327828</v>
      </c>
      <c r="V21" s="23">
        <v>7</v>
      </c>
      <c r="W21" s="21">
        <f t="shared" si="12"/>
        <v>192.5</v>
      </c>
      <c r="X21" s="21">
        <f t="shared" si="13"/>
        <v>1440.570006842948</v>
      </c>
      <c r="Y21" s="23">
        <v>14</v>
      </c>
      <c r="Z21" s="21">
        <f t="shared" si="14"/>
        <v>385</v>
      </c>
      <c r="AA21" s="21">
        <f t="shared" si="15"/>
        <v>2881.1400136858961</v>
      </c>
      <c r="AB21" s="23"/>
      <c r="AC21" s="21">
        <f t="shared" si="16"/>
        <v>0</v>
      </c>
      <c r="AD21" s="21">
        <f t="shared" si="17"/>
        <v>0</v>
      </c>
      <c r="AE21" s="23"/>
      <c r="AF21" s="21">
        <f t="shared" si="18"/>
        <v>0</v>
      </c>
      <c r="AG21" s="21">
        <f t="shared" si="19"/>
        <v>0</v>
      </c>
      <c r="AH21" s="23"/>
      <c r="AI21" s="21">
        <f t="shared" si="20"/>
        <v>0</v>
      </c>
      <c r="AJ21" s="21">
        <f t="shared" si="21"/>
        <v>0</v>
      </c>
      <c r="AK21" s="23"/>
      <c r="AL21" s="21">
        <f t="shared" si="22"/>
        <v>0</v>
      </c>
      <c r="AM21" s="21">
        <f t="shared" si="23"/>
        <v>0</v>
      </c>
      <c r="AN21" s="23"/>
      <c r="AO21" s="21">
        <f t="shared" si="24"/>
        <v>0</v>
      </c>
      <c r="AP21" s="21">
        <f t="shared" si="25"/>
        <v>0</v>
      </c>
      <c r="AQ21" s="19"/>
      <c r="AR21" s="21">
        <f t="shared" si="26"/>
        <v>0</v>
      </c>
      <c r="AS21" s="21">
        <f t="shared" si="27"/>
        <v>0</v>
      </c>
      <c r="AT21" s="19"/>
      <c r="AU21" s="21">
        <f t="shared" si="28"/>
        <v>0</v>
      </c>
      <c r="AV21" s="21">
        <f t="shared" si="29"/>
        <v>0</v>
      </c>
      <c r="AW21" s="19"/>
      <c r="AX21" s="21">
        <f t="shared" si="30"/>
        <v>0</v>
      </c>
      <c r="AY21" s="21">
        <f t="shared" si="31"/>
        <v>0</v>
      </c>
      <c r="AZ21" s="22"/>
      <c r="BA21" s="21">
        <f t="shared" si="32"/>
        <v>0</v>
      </c>
      <c r="BB21" s="21">
        <f t="shared" si="33"/>
        <v>0</v>
      </c>
      <c r="BC21" s="4"/>
    </row>
    <row r="22" spans="1:55" s="2" customFormat="1" ht="18.75" customHeight="1">
      <c r="A22" s="16">
        <f t="shared" si="34"/>
        <v>28</v>
      </c>
      <c r="B22" s="17" t="s">
        <v>22</v>
      </c>
      <c r="C22" s="18">
        <f t="shared" si="35"/>
        <v>28.9</v>
      </c>
      <c r="D22" s="23"/>
      <c r="E22" s="21">
        <f t="shared" si="0"/>
        <v>0</v>
      </c>
      <c r="F22" s="21">
        <f t="shared" si="1"/>
        <v>0</v>
      </c>
      <c r="G22" s="23"/>
      <c r="H22" s="21">
        <f t="shared" si="2"/>
        <v>0</v>
      </c>
      <c r="I22" s="21">
        <f t="shared" si="3"/>
        <v>0</v>
      </c>
      <c r="J22" s="23"/>
      <c r="K22" s="21">
        <f t="shared" si="4"/>
        <v>0</v>
      </c>
      <c r="L22" s="21">
        <f t="shared" si="5"/>
        <v>0</v>
      </c>
      <c r="M22" s="23"/>
      <c r="N22" s="21">
        <f t="shared" si="6"/>
        <v>0</v>
      </c>
      <c r="O22" s="21">
        <f t="shared" si="7"/>
        <v>0</v>
      </c>
      <c r="P22" s="23"/>
      <c r="Q22" s="21">
        <f t="shared" si="8"/>
        <v>0</v>
      </c>
      <c r="R22" s="21">
        <f t="shared" si="9"/>
        <v>0</v>
      </c>
      <c r="S22" s="23">
        <v>5</v>
      </c>
      <c r="T22" s="21">
        <f t="shared" si="10"/>
        <v>142.5</v>
      </c>
      <c r="U22" s="21">
        <f t="shared" si="11"/>
        <v>1161.5075821556441</v>
      </c>
      <c r="V22" s="23">
        <v>17</v>
      </c>
      <c r="W22" s="21">
        <f t="shared" si="12"/>
        <v>484.5</v>
      </c>
      <c r="X22" s="21">
        <f t="shared" si="13"/>
        <v>3949.1257793291898</v>
      </c>
      <c r="Y22" s="23"/>
      <c r="Z22" s="21">
        <f t="shared" si="14"/>
        <v>0</v>
      </c>
      <c r="AA22" s="21">
        <f t="shared" si="15"/>
        <v>0</v>
      </c>
      <c r="AB22" s="23"/>
      <c r="AC22" s="21">
        <f t="shared" si="16"/>
        <v>0</v>
      </c>
      <c r="AD22" s="21">
        <f t="shared" si="17"/>
        <v>0</v>
      </c>
      <c r="AE22" s="23"/>
      <c r="AF22" s="21">
        <f t="shared" si="18"/>
        <v>0</v>
      </c>
      <c r="AG22" s="21">
        <f t="shared" si="19"/>
        <v>0</v>
      </c>
      <c r="AH22" s="23"/>
      <c r="AI22" s="21">
        <f t="shared" si="20"/>
        <v>0</v>
      </c>
      <c r="AJ22" s="21">
        <f t="shared" si="21"/>
        <v>0</v>
      </c>
      <c r="AK22" s="23"/>
      <c r="AL22" s="21">
        <f t="shared" si="22"/>
        <v>0</v>
      </c>
      <c r="AM22" s="21">
        <f t="shared" si="23"/>
        <v>0</v>
      </c>
      <c r="AN22" s="25"/>
      <c r="AO22" s="21">
        <f t="shared" si="24"/>
        <v>0</v>
      </c>
      <c r="AP22" s="21">
        <f t="shared" si="25"/>
        <v>0</v>
      </c>
      <c r="AQ22" s="25"/>
      <c r="AR22" s="21">
        <f t="shared" si="26"/>
        <v>0</v>
      </c>
      <c r="AS22" s="21">
        <f t="shared" si="27"/>
        <v>0</v>
      </c>
      <c r="AT22" s="25"/>
      <c r="AU22" s="21">
        <f t="shared" si="28"/>
        <v>0</v>
      </c>
      <c r="AV22" s="21">
        <f t="shared" si="29"/>
        <v>0</v>
      </c>
      <c r="AW22" s="25"/>
      <c r="AX22" s="21">
        <f t="shared" si="30"/>
        <v>0</v>
      </c>
      <c r="AY22" s="21">
        <f t="shared" si="31"/>
        <v>0</v>
      </c>
      <c r="AZ22" s="23"/>
      <c r="BA22" s="21">
        <f t="shared" si="32"/>
        <v>0</v>
      </c>
      <c r="BB22" s="21">
        <f t="shared" si="33"/>
        <v>0</v>
      </c>
      <c r="BC22" s="4"/>
    </row>
    <row r="23" spans="1:55" s="2" customFormat="1" ht="18.75" customHeight="1">
      <c r="A23" s="16">
        <f t="shared" si="34"/>
        <v>29</v>
      </c>
      <c r="B23" s="17" t="s">
        <v>22</v>
      </c>
      <c r="C23" s="18">
        <f t="shared" si="35"/>
        <v>29.9</v>
      </c>
      <c r="D23" s="23"/>
      <c r="E23" s="21">
        <f t="shared" si="0"/>
        <v>0</v>
      </c>
      <c r="F23" s="21">
        <f t="shared" si="1"/>
        <v>0</v>
      </c>
      <c r="G23" s="23"/>
      <c r="H23" s="21">
        <f t="shared" si="2"/>
        <v>0</v>
      </c>
      <c r="I23" s="21">
        <f t="shared" si="3"/>
        <v>0</v>
      </c>
      <c r="J23" s="23"/>
      <c r="K23" s="21">
        <f t="shared" si="4"/>
        <v>0</v>
      </c>
      <c r="L23" s="21">
        <f t="shared" si="5"/>
        <v>0</v>
      </c>
      <c r="M23" s="23">
        <v>1</v>
      </c>
      <c r="N23" s="21">
        <f t="shared" si="6"/>
        <v>29.5</v>
      </c>
      <c r="O23" s="21">
        <f t="shared" si="7"/>
        <v>261.12777013156335</v>
      </c>
      <c r="P23" s="23">
        <v>14</v>
      </c>
      <c r="Q23" s="21">
        <f t="shared" si="8"/>
        <v>413</v>
      </c>
      <c r="R23" s="21">
        <f t="shared" si="9"/>
        <v>3655.7887818418867</v>
      </c>
      <c r="S23" s="23">
        <v>14</v>
      </c>
      <c r="T23" s="21">
        <f t="shared" si="10"/>
        <v>413</v>
      </c>
      <c r="U23" s="21">
        <f t="shared" si="11"/>
        <v>3655.7887818418867</v>
      </c>
      <c r="V23" s="23"/>
      <c r="W23" s="21">
        <f t="shared" si="12"/>
        <v>0</v>
      </c>
      <c r="X23" s="21">
        <f t="shared" si="13"/>
        <v>0</v>
      </c>
      <c r="Y23" s="23"/>
      <c r="Z23" s="21">
        <f t="shared" si="14"/>
        <v>0</v>
      </c>
      <c r="AA23" s="21">
        <f t="shared" si="15"/>
        <v>0</v>
      </c>
      <c r="AB23" s="23"/>
      <c r="AC23" s="21">
        <f t="shared" si="16"/>
        <v>0</v>
      </c>
      <c r="AD23" s="21">
        <f t="shared" si="17"/>
        <v>0</v>
      </c>
      <c r="AE23" s="23"/>
      <c r="AF23" s="21">
        <f t="shared" si="18"/>
        <v>0</v>
      </c>
      <c r="AG23" s="21">
        <f t="shared" si="19"/>
        <v>0</v>
      </c>
      <c r="AH23" s="23"/>
      <c r="AI23" s="21">
        <f t="shared" si="20"/>
        <v>0</v>
      </c>
      <c r="AJ23" s="21">
        <f t="shared" si="21"/>
        <v>0</v>
      </c>
      <c r="AK23" s="23"/>
      <c r="AL23" s="21">
        <f t="shared" si="22"/>
        <v>0</v>
      </c>
      <c r="AM23" s="21">
        <f t="shared" si="23"/>
        <v>0</v>
      </c>
      <c r="AN23" s="25"/>
      <c r="AO23" s="21">
        <f t="shared" si="24"/>
        <v>0</v>
      </c>
      <c r="AP23" s="21">
        <f t="shared" si="25"/>
        <v>0</v>
      </c>
      <c r="AQ23" s="25"/>
      <c r="AR23" s="21">
        <f t="shared" si="26"/>
        <v>0</v>
      </c>
      <c r="AS23" s="21">
        <f t="shared" si="27"/>
        <v>0</v>
      </c>
      <c r="AT23" s="25"/>
      <c r="AU23" s="21">
        <f t="shared" si="28"/>
        <v>0</v>
      </c>
      <c r="AV23" s="21">
        <f t="shared" si="29"/>
        <v>0</v>
      </c>
      <c r="AW23" s="25"/>
      <c r="AX23" s="21">
        <f t="shared" si="30"/>
        <v>0</v>
      </c>
      <c r="AY23" s="21">
        <f t="shared" si="31"/>
        <v>0</v>
      </c>
      <c r="AZ23" s="23"/>
      <c r="BA23" s="21">
        <f t="shared" si="32"/>
        <v>0</v>
      </c>
      <c r="BB23" s="21">
        <f t="shared" si="33"/>
        <v>0</v>
      </c>
      <c r="BC23" s="4"/>
    </row>
    <row r="24" spans="1:55" s="2" customFormat="1" ht="18.75" customHeight="1">
      <c r="A24" s="16">
        <f t="shared" si="34"/>
        <v>30</v>
      </c>
      <c r="B24" s="17" t="s">
        <v>22</v>
      </c>
      <c r="C24" s="18">
        <f t="shared" si="35"/>
        <v>30.9</v>
      </c>
      <c r="D24" s="23"/>
      <c r="E24" s="21">
        <f t="shared" si="0"/>
        <v>0</v>
      </c>
      <c r="F24" s="21">
        <f t="shared" si="1"/>
        <v>0</v>
      </c>
      <c r="G24" s="23"/>
      <c r="H24" s="21">
        <f t="shared" si="2"/>
        <v>0</v>
      </c>
      <c r="I24" s="21">
        <f t="shared" si="3"/>
        <v>0</v>
      </c>
      <c r="J24" s="23"/>
      <c r="K24" s="21">
        <f t="shared" si="4"/>
        <v>0</v>
      </c>
      <c r="L24" s="21">
        <f t="shared" si="5"/>
        <v>0</v>
      </c>
      <c r="M24" s="23">
        <v>22</v>
      </c>
      <c r="N24" s="21">
        <f t="shared" si="6"/>
        <v>671</v>
      </c>
      <c r="O24" s="21">
        <f t="shared" si="7"/>
        <v>6432.5485101016639</v>
      </c>
      <c r="P24" s="23">
        <v>15</v>
      </c>
      <c r="Q24" s="21">
        <f t="shared" si="8"/>
        <v>457.5</v>
      </c>
      <c r="R24" s="21">
        <f t="shared" si="9"/>
        <v>4385.8285296147706</v>
      </c>
      <c r="S24" s="23"/>
      <c r="T24" s="21">
        <f t="shared" si="10"/>
        <v>0</v>
      </c>
      <c r="U24" s="21">
        <f t="shared" si="11"/>
        <v>0</v>
      </c>
      <c r="V24" s="23"/>
      <c r="W24" s="21">
        <f t="shared" si="12"/>
        <v>0</v>
      </c>
      <c r="X24" s="21">
        <f t="shared" si="13"/>
        <v>0</v>
      </c>
      <c r="Y24" s="23"/>
      <c r="Z24" s="21">
        <f t="shared" si="14"/>
        <v>0</v>
      </c>
      <c r="AA24" s="21">
        <f t="shared" si="15"/>
        <v>0</v>
      </c>
      <c r="AB24" s="23"/>
      <c r="AC24" s="21">
        <f t="shared" si="16"/>
        <v>0</v>
      </c>
      <c r="AD24" s="21">
        <f t="shared" si="17"/>
        <v>0</v>
      </c>
      <c r="AE24" s="23"/>
      <c r="AF24" s="21">
        <f t="shared" si="18"/>
        <v>0</v>
      </c>
      <c r="AG24" s="21">
        <f t="shared" si="19"/>
        <v>0</v>
      </c>
      <c r="AH24" s="23"/>
      <c r="AI24" s="21">
        <f t="shared" si="20"/>
        <v>0</v>
      </c>
      <c r="AJ24" s="21">
        <f t="shared" si="21"/>
        <v>0</v>
      </c>
      <c r="AK24" s="25"/>
      <c r="AL24" s="21">
        <f t="shared" si="22"/>
        <v>0</v>
      </c>
      <c r="AM24" s="21">
        <f t="shared" si="23"/>
        <v>0</v>
      </c>
      <c r="AN24" s="25"/>
      <c r="AO24" s="21">
        <f t="shared" si="24"/>
        <v>0</v>
      </c>
      <c r="AP24" s="21">
        <f t="shared" si="25"/>
        <v>0</v>
      </c>
      <c r="AQ24" s="25"/>
      <c r="AR24" s="21">
        <f t="shared" si="26"/>
        <v>0</v>
      </c>
      <c r="AS24" s="21">
        <f t="shared" si="27"/>
        <v>0</v>
      </c>
      <c r="AT24" s="25"/>
      <c r="AU24" s="21">
        <f t="shared" si="28"/>
        <v>0</v>
      </c>
      <c r="AV24" s="21">
        <f t="shared" si="29"/>
        <v>0</v>
      </c>
      <c r="AW24" s="25"/>
      <c r="AX24" s="21">
        <f t="shared" si="30"/>
        <v>0</v>
      </c>
      <c r="AY24" s="21">
        <f t="shared" si="31"/>
        <v>0</v>
      </c>
      <c r="AZ24" s="23"/>
      <c r="BA24" s="21">
        <f t="shared" si="32"/>
        <v>0</v>
      </c>
      <c r="BB24" s="21">
        <f t="shared" si="33"/>
        <v>0</v>
      </c>
      <c r="BC24" s="4"/>
    </row>
    <row r="25" spans="1:55" s="2" customFormat="1" ht="18.75" customHeight="1">
      <c r="A25" s="16">
        <f t="shared" si="34"/>
        <v>31</v>
      </c>
      <c r="B25" s="17" t="s">
        <v>22</v>
      </c>
      <c r="C25" s="18">
        <f t="shared" si="35"/>
        <v>31.9</v>
      </c>
      <c r="D25" s="23"/>
      <c r="E25" s="21">
        <f t="shared" si="0"/>
        <v>0</v>
      </c>
      <c r="F25" s="21">
        <f t="shared" si="1"/>
        <v>0</v>
      </c>
      <c r="G25" s="23"/>
      <c r="H25" s="21">
        <f t="shared" si="2"/>
        <v>0</v>
      </c>
      <c r="I25" s="21">
        <f t="shared" si="3"/>
        <v>0</v>
      </c>
      <c r="J25" s="23">
        <v>20</v>
      </c>
      <c r="K25" s="21">
        <f t="shared" si="4"/>
        <v>630</v>
      </c>
      <c r="L25" s="21">
        <f t="shared" si="5"/>
        <v>6523.9906090179547</v>
      </c>
      <c r="M25" s="23">
        <v>11</v>
      </c>
      <c r="N25" s="21">
        <f t="shared" si="6"/>
        <v>346.5</v>
      </c>
      <c r="O25" s="21">
        <f t="shared" si="7"/>
        <v>3588.1948349598752</v>
      </c>
      <c r="P25" s="23">
        <v>7</v>
      </c>
      <c r="Q25" s="21">
        <f t="shared" si="8"/>
        <v>220.5</v>
      </c>
      <c r="R25" s="21">
        <f t="shared" si="9"/>
        <v>2283.396713156284</v>
      </c>
      <c r="S25" s="23"/>
      <c r="T25" s="21">
        <f t="shared" si="10"/>
        <v>0</v>
      </c>
      <c r="U25" s="21">
        <f t="shared" si="11"/>
        <v>0</v>
      </c>
      <c r="V25" s="23"/>
      <c r="W25" s="21">
        <f t="shared" si="12"/>
        <v>0</v>
      </c>
      <c r="X25" s="21">
        <f t="shared" si="13"/>
        <v>0</v>
      </c>
      <c r="Y25" s="23"/>
      <c r="Z25" s="21">
        <f t="shared" si="14"/>
        <v>0</v>
      </c>
      <c r="AA25" s="21">
        <f t="shared" si="15"/>
        <v>0</v>
      </c>
      <c r="AB25" s="23"/>
      <c r="AC25" s="21">
        <f t="shared" si="16"/>
        <v>0</v>
      </c>
      <c r="AD25" s="21">
        <f t="shared" si="17"/>
        <v>0</v>
      </c>
      <c r="AE25" s="23"/>
      <c r="AF25" s="21">
        <f t="shared" si="18"/>
        <v>0</v>
      </c>
      <c r="AG25" s="21">
        <f t="shared" si="19"/>
        <v>0</v>
      </c>
      <c r="AH25" s="23"/>
      <c r="AI25" s="21">
        <f t="shared" si="20"/>
        <v>0</v>
      </c>
      <c r="AJ25" s="21">
        <f t="shared" si="21"/>
        <v>0</v>
      </c>
      <c r="AK25" s="25"/>
      <c r="AL25" s="21">
        <f t="shared" si="22"/>
        <v>0</v>
      </c>
      <c r="AM25" s="21">
        <f t="shared" si="23"/>
        <v>0</v>
      </c>
      <c r="AN25" s="25"/>
      <c r="AO25" s="21">
        <f t="shared" si="24"/>
        <v>0</v>
      </c>
      <c r="AP25" s="21">
        <f t="shared" si="25"/>
        <v>0</v>
      </c>
      <c r="AQ25" s="25"/>
      <c r="AR25" s="21">
        <f t="shared" si="26"/>
        <v>0</v>
      </c>
      <c r="AS25" s="21">
        <f t="shared" si="27"/>
        <v>0</v>
      </c>
      <c r="AT25" s="25"/>
      <c r="AU25" s="21">
        <f t="shared" si="28"/>
        <v>0</v>
      </c>
      <c r="AV25" s="21">
        <f t="shared" si="29"/>
        <v>0</v>
      </c>
      <c r="AW25" s="25"/>
      <c r="AX25" s="21">
        <f t="shared" si="30"/>
        <v>0</v>
      </c>
      <c r="AY25" s="21">
        <f t="shared" si="31"/>
        <v>0</v>
      </c>
      <c r="AZ25" s="23"/>
      <c r="BA25" s="21">
        <f t="shared" si="32"/>
        <v>0</v>
      </c>
      <c r="BB25" s="21">
        <f t="shared" si="33"/>
        <v>0</v>
      </c>
      <c r="BC25" s="4"/>
    </row>
    <row r="26" spans="1:55" s="2" customFormat="1" ht="18.75" customHeight="1">
      <c r="A26" s="16">
        <f t="shared" si="34"/>
        <v>32</v>
      </c>
      <c r="B26" s="17" t="s">
        <v>22</v>
      </c>
      <c r="C26" s="18">
        <f t="shared" si="35"/>
        <v>32.9</v>
      </c>
      <c r="D26" s="23"/>
      <c r="E26" s="21">
        <f t="shared" si="0"/>
        <v>0</v>
      </c>
      <c r="F26" s="21">
        <f t="shared" si="1"/>
        <v>0</v>
      </c>
      <c r="G26" s="23">
        <v>5</v>
      </c>
      <c r="H26" s="21">
        <f t="shared" si="2"/>
        <v>162.5</v>
      </c>
      <c r="I26" s="21">
        <f t="shared" si="3"/>
        <v>1813.3888481103272</v>
      </c>
      <c r="J26" s="23">
        <v>4</v>
      </c>
      <c r="K26" s="21">
        <f t="shared" si="4"/>
        <v>130</v>
      </c>
      <c r="L26" s="21">
        <f t="shared" si="5"/>
        <v>1450.7110784882618</v>
      </c>
      <c r="M26" s="23"/>
      <c r="N26" s="21">
        <f t="shared" si="6"/>
        <v>0</v>
      </c>
      <c r="O26" s="21">
        <f t="shared" si="7"/>
        <v>0</v>
      </c>
      <c r="P26" s="23"/>
      <c r="Q26" s="21">
        <f t="shared" si="8"/>
        <v>0</v>
      </c>
      <c r="R26" s="21">
        <f t="shared" si="9"/>
        <v>0</v>
      </c>
      <c r="S26" s="23"/>
      <c r="T26" s="21">
        <f t="shared" si="10"/>
        <v>0</v>
      </c>
      <c r="U26" s="21">
        <f t="shared" si="11"/>
        <v>0</v>
      </c>
      <c r="V26" s="23"/>
      <c r="W26" s="26">
        <f t="shared" si="12"/>
        <v>0</v>
      </c>
      <c r="X26" s="26">
        <f t="shared" si="13"/>
        <v>0</v>
      </c>
      <c r="Y26" s="23"/>
      <c r="Z26" s="26">
        <f t="shared" si="14"/>
        <v>0</v>
      </c>
      <c r="AA26" s="26">
        <f t="shared" si="15"/>
        <v>0</v>
      </c>
      <c r="AB26" s="23"/>
      <c r="AC26" s="26">
        <f t="shared" si="16"/>
        <v>0</v>
      </c>
      <c r="AD26" s="26">
        <f t="shared" si="17"/>
        <v>0</v>
      </c>
      <c r="AE26" s="27"/>
      <c r="AF26" s="26">
        <f t="shared" si="18"/>
        <v>0</v>
      </c>
      <c r="AG26" s="26">
        <f t="shared" si="19"/>
        <v>0</v>
      </c>
      <c r="AH26" s="23"/>
      <c r="AI26" s="26">
        <f t="shared" si="20"/>
        <v>0</v>
      </c>
      <c r="AJ26" s="26">
        <f t="shared" si="21"/>
        <v>0</v>
      </c>
      <c r="AK26" s="27"/>
      <c r="AL26" s="26">
        <f t="shared" si="22"/>
        <v>0</v>
      </c>
      <c r="AM26" s="26">
        <f t="shared" si="23"/>
        <v>0</v>
      </c>
      <c r="AN26" s="27"/>
      <c r="AO26" s="26">
        <f t="shared" si="24"/>
        <v>0</v>
      </c>
      <c r="AP26" s="26">
        <f t="shared" si="25"/>
        <v>0</v>
      </c>
      <c r="AQ26" s="27"/>
      <c r="AR26" s="26">
        <f t="shared" si="26"/>
        <v>0</v>
      </c>
      <c r="AS26" s="26">
        <f t="shared" si="27"/>
        <v>0</v>
      </c>
      <c r="AT26" s="27"/>
      <c r="AU26" s="26">
        <f t="shared" si="28"/>
        <v>0</v>
      </c>
      <c r="AV26" s="26">
        <f t="shared" si="29"/>
        <v>0</v>
      </c>
      <c r="AW26" s="25"/>
      <c r="AX26" s="26">
        <f t="shared" si="30"/>
        <v>0</v>
      </c>
      <c r="AY26" s="26">
        <f t="shared" si="31"/>
        <v>0</v>
      </c>
      <c r="AZ26" s="23"/>
      <c r="BA26" s="26">
        <f t="shared" si="32"/>
        <v>0</v>
      </c>
      <c r="BB26" s="26">
        <f t="shared" si="33"/>
        <v>0</v>
      </c>
      <c r="BC26" s="4"/>
    </row>
    <row r="27" spans="1:55" s="2" customFormat="1" ht="18.75" customHeight="1">
      <c r="A27" s="16">
        <f t="shared" si="34"/>
        <v>33</v>
      </c>
      <c r="B27" s="17" t="s">
        <v>22</v>
      </c>
      <c r="C27" s="18">
        <f t="shared" si="35"/>
        <v>33.9</v>
      </c>
      <c r="D27" s="23"/>
      <c r="E27" s="21">
        <f t="shared" si="0"/>
        <v>0</v>
      </c>
      <c r="F27" s="21">
        <f t="shared" si="1"/>
        <v>0</v>
      </c>
      <c r="G27" s="23">
        <v>14</v>
      </c>
      <c r="H27" s="21">
        <f t="shared" si="2"/>
        <v>469</v>
      </c>
      <c r="I27" s="21">
        <f t="shared" si="3"/>
        <v>5627.1861340033229</v>
      </c>
      <c r="J27" s="23"/>
      <c r="K27" s="21">
        <f t="shared" si="4"/>
        <v>0</v>
      </c>
      <c r="L27" s="21">
        <f t="shared" si="5"/>
        <v>0</v>
      </c>
      <c r="M27" s="23"/>
      <c r="N27" s="21">
        <f t="shared" si="6"/>
        <v>0</v>
      </c>
      <c r="O27" s="21">
        <f t="shared" si="7"/>
        <v>0</v>
      </c>
      <c r="P27" s="23"/>
      <c r="Q27" s="21">
        <f t="shared" si="8"/>
        <v>0</v>
      </c>
      <c r="R27" s="21">
        <f t="shared" si="9"/>
        <v>0</v>
      </c>
      <c r="S27" s="23"/>
      <c r="T27" s="21">
        <f t="shared" si="10"/>
        <v>0</v>
      </c>
      <c r="U27" s="21">
        <f t="shared" si="11"/>
        <v>0</v>
      </c>
      <c r="V27" s="23"/>
      <c r="W27" s="21">
        <f t="shared" si="12"/>
        <v>0</v>
      </c>
      <c r="X27" s="21">
        <f t="shared" si="13"/>
        <v>0</v>
      </c>
      <c r="Y27" s="23"/>
      <c r="Z27" s="21">
        <f t="shared" si="14"/>
        <v>0</v>
      </c>
      <c r="AA27" s="21">
        <f t="shared" si="15"/>
        <v>0</v>
      </c>
      <c r="AB27" s="23"/>
      <c r="AC27" s="21">
        <f t="shared" si="16"/>
        <v>0</v>
      </c>
      <c r="AD27" s="21">
        <f t="shared" si="17"/>
        <v>0</v>
      </c>
      <c r="AE27" s="25"/>
      <c r="AF27" s="21">
        <f t="shared" si="18"/>
        <v>0</v>
      </c>
      <c r="AG27" s="21">
        <f t="shared" si="19"/>
        <v>0</v>
      </c>
      <c r="AH27" s="25"/>
      <c r="AI27" s="21">
        <f t="shared" si="20"/>
        <v>0</v>
      </c>
      <c r="AJ27" s="21">
        <f t="shared" si="21"/>
        <v>0</v>
      </c>
      <c r="AK27" s="25"/>
      <c r="AL27" s="21">
        <f t="shared" si="22"/>
        <v>0</v>
      </c>
      <c r="AM27" s="21">
        <f t="shared" si="23"/>
        <v>0</v>
      </c>
      <c r="AN27" s="25"/>
      <c r="AO27" s="21">
        <f t="shared" si="24"/>
        <v>0</v>
      </c>
      <c r="AP27" s="21">
        <f t="shared" si="25"/>
        <v>0</v>
      </c>
      <c r="AQ27" s="25"/>
      <c r="AR27" s="21">
        <f t="shared" si="26"/>
        <v>0</v>
      </c>
      <c r="AS27" s="21">
        <f t="shared" si="27"/>
        <v>0</v>
      </c>
      <c r="AT27" s="25"/>
      <c r="AU27" s="21">
        <f t="shared" si="28"/>
        <v>0</v>
      </c>
      <c r="AV27" s="21">
        <f t="shared" si="29"/>
        <v>0</v>
      </c>
      <c r="AW27" s="25"/>
      <c r="AX27" s="21">
        <f t="shared" si="30"/>
        <v>0</v>
      </c>
      <c r="AY27" s="21">
        <f t="shared" si="31"/>
        <v>0</v>
      </c>
      <c r="AZ27" s="23"/>
      <c r="BA27" s="21">
        <f t="shared" si="32"/>
        <v>0</v>
      </c>
      <c r="BB27" s="21">
        <f t="shared" si="33"/>
        <v>0</v>
      </c>
      <c r="BC27" s="4"/>
    </row>
    <row r="28" spans="1:55" s="2" customFormat="1" ht="18.75" customHeight="1">
      <c r="A28" s="16">
        <f t="shared" si="34"/>
        <v>34</v>
      </c>
      <c r="B28" s="17" t="s">
        <v>22</v>
      </c>
      <c r="C28" s="18">
        <f t="shared" si="35"/>
        <v>34.9</v>
      </c>
      <c r="D28" s="23">
        <v>3</v>
      </c>
      <c r="E28" s="21">
        <f t="shared" si="0"/>
        <v>103.5</v>
      </c>
      <c r="F28" s="21">
        <f t="shared" si="1"/>
        <v>1332.3355234982225</v>
      </c>
      <c r="G28" s="23">
        <v>1</v>
      </c>
      <c r="H28" s="21">
        <f t="shared" si="2"/>
        <v>34.5</v>
      </c>
      <c r="I28" s="21">
        <f t="shared" si="3"/>
        <v>444.11184116607416</v>
      </c>
      <c r="J28" s="23"/>
      <c r="K28" s="21">
        <f t="shared" si="4"/>
        <v>0</v>
      </c>
      <c r="L28" s="21">
        <f t="shared" si="5"/>
        <v>0</v>
      </c>
      <c r="M28" s="23"/>
      <c r="N28" s="21">
        <f t="shared" si="6"/>
        <v>0</v>
      </c>
      <c r="O28" s="21">
        <f t="shared" si="7"/>
        <v>0</v>
      </c>
      <c r="P28" s="23"/>
      <c r="Q28" s="21">
        <f t="shared" si="8"/>
        <v>0</v>
      </c>
      <c r="R28" s="21">
        <f t="shared" si="9"/>
        <v>0</v>
      </c>
      <c r="S28" s="23"/>
      <c r="T28" s="21">
        <f t="shared" si="10"/>
        <v>0</v>
      </c>
      <c r="U28" s="21">
        <f t="shared" si="11"/>
        <v>0</v>
      </c>
      <c r="V28" s="23"/>
      <c r="W28" s="21">
        <f t="shared" si="12"/>
        <v>0</v>
      </c>
      <c r="X28" s="21">
        <f t="shared" si="13"/>
        <v>0</v>
      </c>
      <c r="Y28" s="23"/>
      <c r="Z28" s="21">
        <f t="shared" si="14"/>
        <v>0</v>
      </c>
      <c r="AA28" s="21">
        <f t="shared" si="15"/>
        <v>0</v>
      </c>
      <c r="AB28" s="25"/>
      <c r="AC28" s="21">
        <f t="shared" si="16"/>
        <v>0</v>
      </c>
      <c r="AD28" s="21">
        <f t="shared" si="17"/>
        <v>0</v>
      </c>
      <c r="AE28" s="25"/>
      <c r="AF28" s="21">
        <f t="shared" si="18"/>
        <v>0</v>
      </c>
      <c r="AG28" s="21">
        <f t="shared" si="19"/>
        <v>0</v>
      </c>
      <c r="AH28" s="25"/>
      <c r="AI28" s="21">
        <f t="shared" si="20"/>
        <v>0</v>
      </c>
      <c r="AJ28" s="21">
        <f t="shared" si="21"/>
        <v>0</v>
      </c>
      <c r="AK28" s="25"/>
      <c r="AL28" s="21">
        <f t="shared" si="22"/>
        <v>0</v>
      </c>
      <c r="AM28" s="21">
        <f t="shared" si="23"/>
        <v>0</v>
      </c>
      <c r="AN28" s="25"/>
      <c r="AO28" s="21">
        <f t="shared" si="24"/>
        <v>0</v>
      </c>
      <c r="AP28" s="21">
        <f t="shared" si="25"/>
        <v>0</v>
      </c>
      <c r="AQ28" s="25"/>
      <c r="AR28" s="21">
        <f t="shared" si="26"/>
        <v>0</v>
      </c>
      <c r="AS28" s="21">
        <f t="shared" si="27"/>
        <v>0</v>
      </c>
      <c r="AT28" s="25"/>
      <c r="AU28" s="21">
        <f t="shared" si="28"/>
        <v>0</v>
      </c>
      <c r="AV28" s="21">
        <f t="shared" si="29"/>
        <v>0</v>
      </c>
      <c r="AW28" s="25"/>
      <c r="AX28" s="21">
        <f t="shared" si="30"/>
        <v>0</v>
      </c>
      <c r="AY28" s="21">
        <f t="shared" si="31"/>
        <v>0</v>
      </c>
      <c r="AZ28" s="23"/>
      <c r="BA28" s="21">
        <f t="shared" si="32"/>
        <v>0</v>
      </c>
      <c r="BB28" s="21">
        <f t="shared" si="33"/>
        <v>0</v>
      </c>
      <c r="BC28" s="4"/>
    </row>
    <row r="29" spans="1:55" s="2" customFormat="1" ht="18.75" customHeight="1">
      <c r="A29" s="16">
        <f t="shared" si="34"/>
        <v>35</v>
      </c>
      <c r="B29" s="17" t="s">
        <v>22</v>
      </c>
      <c r="C29" s="18">
        <f t="shared" si="35"/>
        <v>35.9</v>
      </c>
      <c r="D29" s="23">
        <v>4</v>
      </c>
      <c r="E29" s="21">
        <f t="shared" si="0"/>
        <v>142</v>
      </c>
      <c r="F29" s="21">
        <f t="shared" si="1"/>
        <v>1957.2365000226685</v>
      </c>
      <c r="G29" s="23"/>
      <c r="H29" s="21">
        <f t="shared" si="2"/>
        <v>0</v>
      </c>
      <c r="I29" s="21">
        <f t="shared" si="3"/>
        <v>0</v>
      </c>
      <c r="J29" s="23"/>
      <c r="K29" s="21">
        <f t="shared" si="4"/>
        <v>0</v>
      </c>
      <c r="L29" s="21">
        <f t="shared" si="5"/>
        <v>0</v>
      </c>
      <c r="M29" s="23"/>
      <c r="N29" s="21">
        <f t="shared" si="6"/>
        <v>0</v>
      </c>
      <c r="O29" s="21">
        <f t="shared" si="7"/>
        <v>0</v>
      </c>
      <c r="P29" s="23"/>
      <c r="Q29" s="21">
        <f t="shared" si="8"/>
        <v>0</v>
      </c>
      <c r="R29" s="21">
        <f t="shared" si="9"/>
        <v>0</v>
      </c>
      <c r="S29" s="23"/>
      <c r="T29" s="21">
        <f t="shared" si="10"/>
        <v>0</v>
      </c>
      <c r="U29" s="21">
        <f t="shared" si="11"/>
        <v>0</v>
      </c>
      <c r="V29" s="23"/>
      <c r="W29" s="21">
        <f t="shared" si="12"/>
        <v>0</v>
      </c>
      <c r="X29" s="21">
        <f t="shared" si="13"/>
        <v>0</v>
      </c>
      <c r="Y29" s="23"/>
      <c r="Z29" s="21">
        <f t="shared" si="14"/>
        <v>0</v>
      </c>
      <c r="AA29" s="21">
        <f t="shared" si="15"/>
        <v>0</v>
      </c>
      <c r="AB29" s="25"/>
      <c r="AC29" s="21">
        <f t="shared" si="16"/>
        <v>0</v>
      </c>
      <c r="AD29" s="21">
        <f t="shared" si="17"/>
        <v>0</v>
      </c>
      <c r="AE29" s="25"/>
      <c r="AF29" s="21">
        <f t="shared" si="18"/>
        <v>0</v>
      </c>
      <c r="AG29" s="21">
        <f t="shared" si="19"/>
        <v>0</v>
      </c>
      <c r="AH29" s="25"/>
      <c r="AI29" s="21">
        <f t="shared" si="20"/>
        <v>0</v>
      </c>
      <c r="AJ29" s="21">
        <f t="shared" si="21"/>
        <v>0</v>
      </c>
      <c r="AK29" s="25"/>
      <c r="AL29" s="21">
        <f t="shared" si="22"/>
        <v>0</v>
      </c>
      <c r="AM29" s="21">
        <f t="shared" si="23"/>
        <v>0</v>
      </c>
      <c r="AN29" s="25"/>
      <c r="AO29" s="21">
        <f t="shared" si="24"/>
        <v>0</v>
      </c>
      <c r="AP29" s="21">
        <f t="shared" si="25"/>
        <v>0</v>
      </c>
      <c r="AQ29" s="25"/>
      <c r="AR29" s="21">
        <f t="shared" si="26"/>
        <v>0</v>
      </c>
      <c r="AS29" s="21">
        <f t="shared" si="27"/>
        <v>0</v>
      </c>
      <c r="AT29" s="25"/>
      <c r="AU29" s="21">
        <f t="shared" si="28"/>
        <v>0</v>
      </c>
      <c r="AV29" s="21">
        <f t="shared" si="29"/>
        <v>0</v>
      </c>
      <c r="AW29" s="25"/>
      <c r="AX29" s="21">
        <f t="shared" si="30"/>
        <v>0</v>
      </c>
      <c r="AY29" s="21">
        <f t="shared" si="31"/>
        <v>0</v>
      </c>
      <c r="AZ29" s="23"/>
      <c r="BA29" s="21">
        <f t="shared" si="32"/>
        <v>0</v>
      </c>
      <c r="BB29" s="21">
        <f t="shared" si="33"/>
        <v>0</v>
      </c>
      <c r="BC29" s="4"/>
    </row>
    <row r="30" spans="1:55" s="2" customFormat="1" ht="18.75" customHeight="1">
      <c r="A30" s="16">
        <f t="shared" si="34"/>
        <v>36</v>
      </c>
      <c r="B30" s="17" t="s">
        <v>22</v>
      </c>
      <c r="C30" s="18">
        <f t="shared" si="35"/>
        <v>36.9</v>
      </c>
      <c r="D30" s="23">
        <v>6</v>
      </c>
      <c r="E30" s="21">
        <f t="shared" si="0"/>
        <v>219</v>
      </c>
      <c r="F30" s="21">
        <f t="shared" si="1"/>
        <v>3225.9392268004272</v>
      </c>
      <c r="G30" s="23"/>
      <c r="H30" s="21">
        <f t="shared" si="2"/>
        <v>0</v>
      </c>
      <c r="I30" s="21">
        <f t="shared" si="3"/>
        <v>0</v>
      </c>
      <c r="J30" s="25"/>
      <c r="K30" s="21">
        <f t="shared" si="4"/>
        <v>0</v>
      </c>
      <c r="L30" s="21">
        <f t="shared" si="5"/>
        <v>0</v>
      </c>
      <c r="M30" s="25"/>
      <c r="N30" s="21">
        <f t="shared" si="6"/>
        <v>0</v>
      </c>
      <c r="O30" s="21">
        <f t="shared" si="7"/>
        <v>0</v>
      </c>
      <c r="P30" s="23"/>
      <c r="Q30" s="21">
        <f t="shared" si="8"/>
        <v>0</v>
      </c>
      <c r="R30" s="21">
        <f t="shared" si="9"/>
        <v>0</v>
      </c>
      <c r="S30" s="23"/>
      <c r="T30" s="21">
        <f t="shared" si="10"/>
        <v>0</v>
      </c>
      <c r="U30" s="21">
        <f t="shared" si="11"/>
        <v>0</v>
      </c>
      <c r="V30" s="23"/>
      <c r="W30" s="21">
        <f t="shared" si="12"/>
        <v>0</v>
      </c>
      <c r="X30" s="21">
        <f t="shared" si="13"/>
        <v>0</v>
      </c>
      <c r="Y30" s="23"/>
      <c r="Z30" s="21">
        <f t="shared" si="14"/>
        <v>0</v>
      </c>
      <c r="AA30" s="21">
        <f t="shared" si="15"/>
        <v>0</v>
      </c>
      <c r="AB30" s="25"/>
      <c r="AC30" s="21">
        <f t="shared" si="16"/>
        <v>0</v>
      </c>
      <c r="AD30" s="21">
        <f t="shared" si="17"/>
        <v>0</v>
      </c>
      <c r="AE30" s="25"/>
      <c r="AF30" s="21">
        <f t="shared" si="18"/>
        <v>0</v>
      </c>
      <c r="AG30" s="21">
        <f t="shared" si="19"/>
        <v>0</v>
      </c>
      <c r="AH30" s="25"/>
      <c r="AI30" s="21">
        <f t="shared" si="20"/>
        <v>0</v>
      </c>
      <c r="AJ30" s="21">
        <f t="shared" si="21"/>
        <v>0</v>
      </c>
      <c r="AK30" s="25"/>
      <c r="AL30" s="21">
        <f t="shared" si="22"/>
        <v>0</v>
      </c>
      <c r="AM30" s="21">
        <f t="shared" si="23"/>
        <v>0</v>
      </c>
      <c r="AN30" s="25"/>
      <c r="AO30" s="21">
        <f t="shared" si="24"/>
        <v>0</v>
      </c>
      <c r="AP30" s="21">
        <f t="shared" si="25"/>
        <v>0</v>
      </c>
      <c r="AQ30" s="25"/>
      <c r="AR30" s="21">
        <f t="shared" si="26"/>
        <v>0</v>
      </c>
      <c r="AS30" s="21">
        <f t="shared" si="27"/>
        <v>0</v>
      </c>
      <c r="AT30" s="25"/>
      <c r="AU30" s="21">
        <f t="shared" si="28"/>
        <v>0</v>
      </c>
      <c r="AV30" s="21">
        <f t="shared" si="29"/>
        <v>0</v>
      </c>
      <c r="AW30" s="25"/>
      <c r="AX30" s="21">
        <f t="shared" si="30"/>
        <v>0</v>
      </c>
      <c r="AY30" s="21">
        <f t="shared" si="31"/>
        <v>0</v>
      </c>
      <c r="AZ30" s="23"/>
      <c r="BA30" s="21">
        <f t="shared" si="32"/>
        <v>0</v>
      </c>
      <c r="BB30" s="21">
        <f t="shared" si="33"/>
        <v>0</v>
      </c>
      <c r="BC30" s="4"/>
    </row>
    <row r="31" spans="1:55" s="2" customFormat="1" ht="18.75" customHeight="1">
      <c r="A31" s="16">
        <f t="shared" si="34"/>
        <v>37</v>
      </c>
      <c r="B31" s="17" t="s">
        <v>22</v>
      </c>
      <c r="C31" s="18">
        <f t="shared" si="35"/>
        <v>37.9</v>
      </c>
      <c r="D31" s="23">
        <v>2</v>
      </c>
      <c r="E31" s="21">
        <f t="shared" si="0"/>
        <v>75</v>
      </c>
      <c r="F31" s="21">
        <f t="shared" si="1"/>
        <v>1178.5565254852265</v>
      </c>
      <c r="G31" s="28"/>
      <c r="H31" s="21">
        <f t="shared" si="2"/>
        <v>0</v>
      </c>
      <c r="I31" s="21">
        <f t="shared" si="3"/>
        <v>0</v>
      </c>
      <c r="J31" s="25"/>
      <c r="K31" s="21">
        <f t="shared" si="4"/>
        <v>0</v>
      </c>
      <c r="L31" s="21">
        <f t="shared" si="5"/>
        <v>0</v>
      </c>
      <c r="M31" s="25"/>
      <c r="N31" s="21">
        <f t="shared" si="6"/>
        <v>0</v>
      </c>
      <c r="O31" s="21">
        <f t="shared" si="7"/>
        <v>0</v>
      </c>
      <c r="P31" s="23"/>
      <c r="Q31" s="21">
        <f t="shared" si="8"/>
        <v>0</v>
      </c>
      <c r="R31" s="21">
        <f t="shared" si="9"/>
        <v>0</v>
      </c>
      <c r="S31" s="23"/>
      <c r="T31" s="21">
        <f t="shared" si="10"/>
        <v>0</v>
      </c>
      <c r="U31" s="21">
        <f t="shared" si="11"/>
        <v>0</v>
      </c>
      <c r="V31" s="25"/>
      <c r="W31" s="21">
        <f t="shared" si="12"/>
        <v>0</v>
      </c>
      <c r="X31" s="21">
        <f t="shared" si="13"/>
        <v>0</v>
      </c>
      <c r="Y31" s="25"/>
      <c r="Z31" s="21">
        <f t="shared" si="14"/>
        <v>0</v>
      </c>
      <c r="AA31" s="21">
        <f t="shared" si="15"/>
        <v>0</v>
      </c>
      <c r="AB31" s="25"/>
      <c r="AC31" s="21">
        <f t="shared" si="16"/>
        <v>0</v>
      </c>
      <c r="AD31" s="21">
        <f t="shared" si="17"/>
        <v>0</v>
      </c>
      <c r="AE31" s="25"/>
      <c r="AF31" s="21">
        <f t="shared" si="18"/>
        <v>0</v>
      </c>
      <c r="AG31" s="21">
        <f t="shared" si="19"/>
        <v>0</v>
      </c>
      <c r="AH31" s="25"/>
      <c r="AI31" s="21">
        <f t="shared" si="20"/>
        <v>0</v>
      </c>
      <c r="AJ31" s="21">
        <f t="shared" si="21"/>
        <v>0</v>
      </c>
      <c r="AK31" s="25"/>
      <c r="AL31" s="21">
        <f t="shared" si="22"/>
        <v>0</v>
      </c>
      <c r="AM31" s="21">
        <f t="shared" si="23"/>
        <v>0</v>
      </c>
      <c r="AN31" s="25"/>
      <c r="AO31" s="21">
        <f t="shared" si="24"/>
        <v>0</v>
      </c>
      <c r="AP31" s="21">
        <f t="shared" si="25"/>
        <v>0</v>
      </c>
      <c r="AQ31" s="25"/>
      <c r="AR31" s="21">
        <f t="shared" si="26"/>
        <v>0</v>
      </c>
      <c r="AS31" s="21">
        <f t="shared" si="27"/>
        <v>0</v>
      </c>
      <c r="AT31" s="25"/>
      <c r="AU31" s="21">
        <f t="shared" si="28"/>
        <v>0</v>
      </c>
      <c r="AV31" s="21">
        <f t="shared" si="29"/>
        <v>0</v>
      </c>
      <c r="AW31" s="25"/>
      <c r="AX31" s="21">
        <f t="shared" si="30"/>
        <v>0</v>
      </c>
      <c r="AY31" s="21">
        <f t="shared" si="31"/>
        <v>0</v>
      </c>
      <c r="AZ31" s="23"/>
      <c r="BA31" s="21">
        <f t="shared" si="32"/>
        <v>0</v>
      </c>
      <c r="BB31" s="21">
        <f t="shared" si="33"/>
        <v>0</v>
      </c>
      <c r="BC31" s="4"/>
    </row>
    <row r="32" spans="1:55" s="2" customFormat="1" ht="18.75" customHeight="1">
      <c r="A32" s="16">
        <f t="shared" si="34"/>
        <v>38</v>
      </c>
      <c r="B32" s="17" t="s">
        <v>22</v>
      </c>
      <c r="C32" s="18">
        <f t="shared" si="35"/>
        <v>38.9</v>
      </c>
      <c r="D32" s="23"/>
      <c r="E32" s="21">
        <f t="shared" si="0"/>
        <v>0</v>
      </c>
      <c r="F32" s="21">
        <f t="shared" si="1"/>
        <v>0</v>
      </c>
      <c r="G32" s="25"/>
      <c r="H32" s="21">
        <f t="shared" si="2"/>
        <v>0</v>
      </c>
      <c r="I32" s="21">
        <f t="shared" si="3"/>
        <v>0</v>
      </c>
      <c r="J32" s="25"/>
      <c r="K32" s="21">
        <f t="shared" si="4"/>
        <v>0</v>
      </c>
      <c r="L32" s="21">
        <f t="shared" si="5"/>
        <v>0</v>
      </c>
      <c r="M32" s="25"/>
      <c r="N32" s="21">
        <f t="shared" si="6"/>
        <v>0</v>
      </c>
      <c r="O32" s="21">
        <f t="shared" si="7"/>
        <v>0</v>
      </c>
      <c r="P32" s="25"/>
      <c r="Q32" s="21">
        <f t="shared" si="8"/>
        <v>0</v>
      </c>
      <c r="R32" s="21">
        <f t="shared" si="9"/>
        <v>0</v>
      </c>
      <c r="S32" s="23"/>
      <c r="T32" s="21">
        <f t="shared" si="10"/>
        <v>0</v>
      </c>
      <c r="U32" s="21">
        <f t="shared" si="11"/>
        <v>0</v>
      </c>
      <c r="V32" s="25"/>
      <c r="W32" s="21">
        <f t="shared" si="12"/>
        <v>0</v>
      </c>
      <c r="X32" s="21">
        <f t="shared" si="13"/>
        <v>0</v>
      </c>
      <c r="Y32" s="25"/>
      <c r="Z32" s="21">
        <f t="shared" si="14"/>
        <v>0</v>
      </c>
      <c r="AA32" s="21">
        <f t="shared" si="15"/>
        <v>0</v>
      </c>
      <c r="AB32" s="25"/>
      <c r="AC32" s="21">
        <f t="shared" si="16"/>
        <v>0</v>
      </c>
      <c r="AD32" s="21">
        <f t="shared" si="17"/>
        <v>0</v>
      </c>
      <c r="AE32" s="25"/>
      <c r="AF32" s="21">
        <f t="shared" si="18"/>
        <v>0</v>
      </c>
      <c r="AG32" s="21">
        <f t="shared" si="19"/>
        <v>0</v>
      </c>
      <c r="AH32" s="25"/>
      <c r="AI32" s="21">
        <f t="shared" si="20"/>
        <v>0</v>
      </c>
      <c r="AJ32" s="21">
        <f t="shared" si="21"/>
        <v>0</v>
      </c>
      <c r="AK32" s="25"/>
      <c r="AL32" s="21">
        <f t="shared" si="22"/>
        <v>0</v>
      </c>
      <c r="AM32" s="21">
        <f t="shared" si="23"/>
        <v>0</v>
      </c>
      <c r="AN32" s="25"/>
      <c r="AO32" s="21">
        <f t="shared" si="24"/>
        <v>0</v>
      </c>
      <c r="AP32" s="21">
        <f t="shared" si="25"/>
        <v>0</v>
      </c>
      <c r="AQ32" s="25"/>
      <c r="AR32" s="21">
        <f t="shared" si="26"/>
        <v>0</v>
      </c>
      <c r="AS32" s="21">
        <f t="shared" si="27"/>
        <v>0</v>
      </c>
      <c r="AT32" s="25"/>
      <c r="AU32" s="21">
        <f t="shared" si="28"/>
        <v>0</v>
      </c>
      <c r="AV32" s="21">
        <f t="shared" si="29"/>
        <v>0</v>
      </c>
      <c r="AW32" s="25"/>
      <c r="AX32" s="21">
        <f t="shared" si="30"/>
        <v>0</v>
      </c>
      <c r="AY32" s="21">
        <f t="shared" si="31"/>
        <v>0</v>
      </c>
      <c r="AZ32" s="23"/>
      <c r="BA32" s="21">
        <f t="shared" si="32"/>
        <v>0</v>
      </c>
      <c r="BB32" s="21">
        <f t="shared" si="33"/>
        <v>0</v>
      </c>
      <c r="BC32" s="4"/>
    </row>
    <row r="33" spans="1:55" s="2" customFormat="1" ht="18.75" customHeight="1">
      <c r="A33" s="16">
        <f t="shared" si="34"/>
        <v>39</v>
      </c>
      <c r="B33" s="17" t="s">
        <v>22</v>
      </c>
      <c r="C33" s="18">
        <f t="shared" si="35"/>
        <v>39.9</v>
      </c>
      <c r="D33" s="25"/>
      <c r="E33" s="21">
        <f t="shared" si="0"/>
        <v>0</v>
      </c>
      <c r="F33" s="21">
        <f t="shared" si="1"/>
        <v>0</v>
      </c>
      <c r="G33" s="25"/>
      <c r="H33" s="21">
        <f t="shared" si="2"/>
        <v>0</v>
      </c>
      <c r="I33" s="21">
        <f t="shared" si="3"/>
        <v>0</v>
      </c>
      <c r="J33" s="25"/>
      <c r="K33" s="21">
        <f t="shared" si="4"/>
        <v>0</v>
      </c>
      <c r="L33" s="21">
        <f t="shared" si="5"/>
        <v>0</v>
      </c>
      <c r="M33" s="25"/>
      <c r="N33" s="21">
        <f t="shared" si="6"/>
        <v>0</v>
      </c>
      <c r="O33" s="21">
        <f t="shared" si="7"/>
        <v>0</v>
      </c>
      <c r="P33" s="25"/>
      <c r="Q33" s="21">
        <f t="shared" si="8"/>
        <v>0</v>
      </c>
      <c r="R33" s="21">
        <f t="shared" si="9"/>
        <v>0</v>
      </c>
      <c r="S33" s="23"/>
      <c r="T33" s="21">
        <f t="shared" si="10"/>
        <v>0</v>
      </c>
      <c r="U33" s="21">
        <f t="shared" si="11"/>
        <v>0</v>
      </c>
      <c r="V33" s="25"/>
      <c r="W33" s="21">
        <f t="shared" si="12"/>
        <v>0</v>
      </c>
      <c r="X33" s="21">
        <f t="shared" si="13"/>
        <v>0</v>
      </c>
      <c r="Y33" s="25"/>
      <c r="Z33" s="21">
        <f t="shared" si="14"/>
        <v>0</v>
      </c>
      <c r="AA33" s="21">
        <f t="shared" si="15"/>
        <v>0</v>
      </c>
      <c r="AB33" s="25"/>
      <c r="AC33" s="21">
        <f t="shared" si="16"/>
        <v>0</v>
      </c>
      <c r="AD33" s="21">
        <f t="shared" si="17"/>
        <v>0</v>
      </c>
      <c r="AE33" s="25"/>
      <c r="AF33" s="21">
        <f t="shared" si="18"/>
        <v>0</v>
      </c>
      <c r="AG33" s="21">
        <f t="shared" si="19"/>
        <v>0</v>
      </c>
      <c r="AH33" s="25"/>
      <c r="AI33" s="21">
        <f t="shared" si="20"/>
        <v>0</v>
      </c>
      <c r="AJ33" s="21">
        <f t="shared" si="21"/>
        <v>0</v>
      </c>
      <c r="AK33" s="25"/>
      <c r="AL33" s="21">
        <f t="shared" si="22"/>
        <v>0</v>
      </c>
      <c r="AM33" s="21">
        <f t="shared" si="23"/>
        <v>0</v>
      </c>
      <c r="AN33" s="25"/>
      <c r="AO33" s="21">
        <f t="shared" si="24"/>
        <v>0</v>
      </c>
      <c r="AP33" s="21">
        <f t="shared" si="25"/>
        <v>0</v>
      </c>
      <c r="AQ33" s="25"/>
      <c r="AR33" s="21">
        <f t="shared" si="26"/>
        <v>0</v>
      </c>
      <c r="AS33" s="21">
        <f t="shared" si="27"/>
        <v>0</v>
      </c>
      <c r="AT33" s="25"/>
      <c r="AU33" s="21">
        <f t="shared" si="28"/>
        <v>0</v>
      </c>
      <c r="AV33" s="21">
        <f t="shared" si="29"/>
        <v>0</v>
      </c>
      <c r="AW33" s="25"/>
      <c r="AX33" s="21">
        <f t="shared" si="30"/>
        <v>0</v>
      </c>
      <c r="AY33" s="21">
        <f t="shared" si="31"/>
        <v>0</v>
      </c>
      <c r="AZ33" s="23"/>
      <c r="BA33" s="21">
        <f t="shared" si="32"/>
        <v>0</v>
      </c>
      <c r="BB33" s="21">
        <f t="shared" si="33"/>
        <v>0</v>
      </c>
      <c r="BC33" s="4"/>
    </row>
    <row r="34" spans="1:55" s="2" customFormat="1" ht="18.75" customHeight="1">
      <c r="A34" s="16">
        <f t="shared" si="34"/>
        <v>40</v>
      </c>
      <c r="B34" s="17" t="s">
        <v>22</v>
      </c>
      <c r="C34" s="18">
        <f t="shared" si="35"/>
        <v>40.9</v>
      </c>
      <c r="D34" s="25"/>
      <c r="E34" s="21">
        <f t="shared" si="0"/>
        <v>0</v>
      </c>
      <c r="F34" s="21">
        <f t="shared" si="1"/>
        <v>0</v>
      </c>
      <c r="G34" s="25"/>
      <c r="H34" s="21">
        <f t="shared" si="2"/>
        <v>0</v>
      </c>
      <c r="I34" s="21">
        <f t="shared" si="3"/>
        <v>0</v>
      </c>
      <c r="J34" s="25"/>
      <c r="K34" s="21">
        <f t="shared" si="4"/>
        <v>0</v>
      </c>
      <c r="L34" s="21">
        <f t="shared" si="5"/>
        <v>0</v>
      </c>
      <c r="M34" s="25"/>
      <c r="N34" s="21">
        <f t="shared" si="6"/>
        <v>0</v>
      </c>
      <c r="O34" s="21">
        <f t="shared" si="7"/>
        <v>0</v>
      </c>
      <c r="P34" s="25"/>
      <c r="Q34" s="21">
        <f t="shared" si="8"/>
        <v>0</v>
      </c>
      <c r="R34" s="21">
        <f t="shared" si="9"/>
        <v>0</v>
      </c>
      <c r="S34" s="25"/>
      <c r="T34" s="21">
        <f t="shared" si="10"/>
        <v>0</v>
      </c>
      <c r="U34" s="21">
        <f t="shared" si="11"/>
        <v>0</v>
      </c>
      <c r="V34" s="25"/>
      <c r="W34" s="21">
        <f t="shared" si="12"/>
        <v>0</v>
      </c>
      <c r="X34" s="21">
        <f t="shared" si="13"/>
        <v>0</v>
      </c>
      <c r="Y34" s="25"/>
      <c r="Z34" s="21">
        <f t="shared" si="14"/>
        <v>0</v>
      </c>
      <c r="AA34" s="21">
        <f t="shared" si="15"/>
        <v>0</v>
      </c>
      <c r="AB34" s="25"/>
      <c r="AC34" s="21">
        <f t="shared" si="16"/>
        <v>0</v>
      </c>
      <c r="AD34" s="21">
        <f t="shared" si="17"/>
        <v>0</v>
      </c>
      <c r="AE34" s="25"/>
      <c r="AF34" s="21">
        <f t="shared" si="18"/>
        <v>0</v>
      </c>
      <c r="AG34" s="21">
        <f t="shared" si="19"/>
        <v>0</v>
      </c>
      <c r="AH34" s="25"/>
      <c r="AI34" s="21">
        <f t="shared" si="20"/>
        <v>0</v>
      </c>
      <c r="AJ34" s="21">
        <f t="shared" si="21"/>
        <v>0</v>
      </c>
      <c r="AK34" s="25"/>
      <c r="AL34" s="21">
        <f t="shared" si="22"/>
        <v>0</v>
      </c>
      <c r="AM34" s="21">
        <f t="shared" si="23"/>
        <v>0</v>
      </c>
      <c r="AN34" s="25"/>
      <c r="AO34" s="21">
        <f t="shared" si="24"/>
        <v>0</v>
      </c>
      <c r="AP34" s="21">
        <f t="shared" si="25"/>
        <v>0</v>
      </c>
      <c r="AQ34" s="25"/>
      <c r="AR34" s="21">
        <f t="shared" si="26"/>
        <v>0</v>
      </c>
      <c r="AS34" s="21">
        <f t="shared" si="27"/>
        <v>0</v>
      </c>
      <c r="AT34" s="25"/>
      <c r="AU34" s="21">
        <f t="shared" si="28"/>
        <v>0</v>
      </c>
      <c r="AV34" s="21">
        <f t="shared" si="29"/>
        <v>0</v>
      </c>
      <c r="AW34" s="25"/>
      <c r="AX34" s="21">
        <f t="shared" si="30"/>
        <v>0</v>
      </c>
      <c r="AY34" s="21">
        <f t="shared" si="31"/>
        <v>0</v>
      </c>
      <c r="AZ34" s="23"/>
      <c r="BA34" s="21">
        <f t="shared" si="32"/>
        <v>0</v>
      </c>
      <c r="BB34" s="21">
        <f t="shared" si="33"/>
        <v>0</v>
      </c>
      <c r="BC34" s="4"/>
    </row>
    <row r="35" spans="1:55" s="2" customFormat="1" ht="18.75" customHeight="1">
      <c r="A35" s="16">
        <f t="shared" si="34"/>
        <v>41</v>
      </c>
      <c r="B35" s="17" t="s">
        <v>22</v>
      </c>
      <c r="C35" s="18">
        <f t="shared" si="35"/>
        <v>41.9</v>
      </c>
      <c r="D35" s="25"/>
      <c r="E35" s="21">
        <f t="shared" si="0"/>
        <v>0</v>
      </c>
      <c r="F35" s="21">
        <f t="shared" si="1"/>
        <v>0</v>
      </c>
      <c r="G35" s="25"/>
      <c r="H35" s="21">
        <f t="shared" si="2"/>
        <v>0</v>
      </c>
      <c r="I35" s="21">
        <f t="shared" si="3"/>
        <v>0</v>
      </c>
      <c r="J35" s="25"/>
      <c r="K35" s="21">
        <f t="shared" si="4"/>
        <v>0</v>
      </c>
      <c r="L35" s="21">
        <f t="shared" si="5"/>
        <v>0</v>
      </c>
      <c r="M35" s="25"/>
      <c r="N35" s="21">
        <f t="shared" si="6"/>
        <v>0</v>
      </c>
      <c r="O35" s="21">
        <f t="shared" si="7"/>
        <v>0</v>
      </c>
      <c r="P35" s="25"/>
      <c r="Q35" s="21">
        <f t="shared" si="8"/>
        <v>0</v>
      </c>
      <c r="R35" s="21">
        <f t="shared" si="9"/>
        <v>0</v>
      </c>
      <c r="S35" s="25"/>
      <c r="T35" s="21">
        <f t="shared" si="10"/>
        <v>0</v>
      </c>
      <c r="U35" s="21">
        <f t="shared" si="11"/>
        <v>0</v>
      </c>
      <c r="V35" s="25"/>
      <c r="W35" s="21">
        <f t="shared" si="12"/>
        <v>0</v>
      </c>
      <c r="X35" s="21">
        <f t="shared" si="13"/>
        <v>0</v>
      </c>
      <c r="Y35" s="25"/>
      <c r="Z35" s="21">
        <f t="shared" si="14"/>
        <v>0</v>
      </c>
      <c r="AA35" s="21">
        <f t="shared" si="15"/>
        <v>0</v>
      </c>
      <c r="AB35" s="25"/>
      <c r="AC35" s="21">
        <f t="shared" si="16"/>
        <v>0</v>
      </c>
      <c r="AD35" s="21">
        <f t="shared" si="17"/>
        <v>0</v>
      </c>
      <c r="AE35" s="25"/>
      <c r="AF35" s="21">
        <f t="shared" si="18"/>
        <v>0</v>
      </c>
      <c r="AG35" s="21">
        <f t="shared" si="19"/>
        <v>0</v>
      </c>
      <c r="AH35" s="25"/>
      <c r="AI35" s="21">
        <f t="shared" si="20"/>
        <v>0</v>
      </c>
      <c r="AJ35" s="21">
        <f t="shared" si="21"/>
        <v>0</v>
      </c>
      <c r="AK35" s="25"/>
      <c r="AL35" s="21">
        <f t="shared" si="22"/>
        <v>0</v>
      </c>
      <c r="AM35" s="21">
        <f t="shared" si="23"/>
        <v>0</v>
      </c>
      <c r="AN35" s="25"/>
      <c r="AO35" s="21">
        <f t="shared" si="24"/>
        <v>0</v>
      </c>
      <c r="AP35" s="21">
        <f t="shared" si="25"/>
        <v>0</v>
      </c>
      <c r="AQ35" s="25"/>
      <c r="AR35" s="21">
        <f t="shared" si="26"/>
        <v>0</v>
      </c>
      <c r="AS35" s="21">
        <f t="shared" si="27"/>
        <v>0</v>
      </c>
      <c r="AT35" s="25"/>
      <c r="AU35" s="21">
        <f t="shared" si="28"/>
        <v>0</v>
      </c>
      <c r="AV35" s="21">
        <f t="shared" si="29"/>
        <v>0</v>
      </c>
      <c r="AW35" s="25"/>
      <c r="AX35" s="21">
        <f t="shared" si="30"/>
        <v>0</v>
      </c>
      <c r="AY35" s="21">
        <f t="shared" si="31"/>
        <v>0</v>
      </c>
      <c r="AZ35" s="23"/>
      <c r="BA35" s="21">
        <f t="shared" si="32"/>
        <v>0</v>
      </c>
      <c r="BB35" s="21">
        <f t="shared" si="33"/>
        <v>0</v>
      </c>
      <c r="BC35" s="4"/>
    </row>
    <row r="36" spans="1:55" s="2" customFormat="1" ht="18.75" customHeight="1">
      <c r="A36" s="16">
        <f t="shared" si="34"/>
        <v>42</v>
      </c>
      <c r="B36" s="17" t="s">
        <v>22</v>
      </c>
      <c r="C36" s="18">
        <f t="shared" si="35"/>
        <v>42.9</v>
      </c>
      <c r="D36" s="25"/>
      <c r="E36" s="21">
        <f t="shared" si="0"/>
        <v>0</v>
      </c>
      <c r="F36" s="21">
        <f t="shared" si="1"/>
        <v>0</v>
      </c>
      <c r="G36" s="25"/>
      <c r="H36" s="21">
        <f t="shared" si="2"/>
        <v>0</v>
      </c>
      <c r="I36" s="21">
        <f t="shared" si="3"/>
        <v>0</v>
      </c>
      <c r="J36" s="25"/>
      <c r="K36" s="21">
        <f t="shared" si="4"/>
        <v>0</v>
      </c>
      <c r="L36" s="21">
        <f t="shared" si="5"/>
        <v>0</v>
      </c>
      <c r="M36" s="25"/>
      <c r="N36" s="21">
        <f t="shared" si="6"/>
        <v>0</v>
      </c>
      <c r="O36" s="21">
        <f t="shared" si="7"/>
        <v>0</v>
      </c>
      <c r="P36" s="25"/>
      <c r="Q36" s="21">
        <f t="shared" si="8"/>
        <v>0</v>
      </c>
      <c r="R36" s="21">
        <f t="shared" si="9"/>
        <v>0</v>
      </c>
      <c r="S36" s="25"/>
      <c r="T36" s="21">
        <f t="shared" si="10"/>
        <v>0</v>
      </c>
      <c r="U36" s="21">
        <f t="shared" si="11"/>
        <v>0</v>
      </c>
      <c r="V36" s="25"/>
      <c r="W36" s="21">
        <f t="shared" si="12"/>
        <v>0</v>
      </c>
      <c r="X36" s="21">
        <f t="shared" si="13"/>
        <v>0</v>
      </c>
      <c r="Y36" s="25"/>
      <c r="Z36" s="21">
        <f t="shared" si="14"/>
        <v>0</v>
      </c>
      <c r="AA36" s="21">
        <f t="shared" si="15"/>
        <v>0</v>
      </c>
      <c r="AB36" s="25"/>
      <c r="AC36" s="21">
        <f t="shared" si="16"/>
        <v>0</v>
      </c>
      <c r="AD36" s="21">
        <f t="shared" si="17"/>
        <v>0</v>
      </c>
      <c r="AE36" s="25"/>
      <c r="AF36" s="21">
        <f t="shared" si="18"/>
        <v>0</v>
      </c>
      <c r="AG36" s="21">
        <f t="shared" si="19"/>
        <v>0</v>
      </c>
      <c r="AH36" s="25"/>
      <c r="AI36" s="21">
        <f t="shared" si="20"/>
        <v>0</v>
      </c>
      <c r="AJ36" s="21">
        <f t="shared" si="21"/>
        <v>0</v>
      </c>
      <c r="AK36" s="25"/>
      <c r="AL36" s="21">
        <f t="shared" si="22"/>
        <v>0</v>
      </c>
      <c r="AM36" s="21">
        <f t="shared" si="23"/>
        <v>0</v>
      </c>
      <c r="AN36" s="25"/>
      <c r="AO36" s="21">
        <f t="shared" si="24"/>
        <v>0</v>
      </c>
      <c r="AP36" s="21">
        <f t="shared" si="25"/>
        <v>0</v>
      </c>
      <c r="AQ36" s="25"/>
      <c r="AR36" s="21">
        <f t="shared" si="26"/>
        <v>0</v>
      </c>
      <c r="AS36" s="21">
        <f t="shared" si="27"/>
        <v>0</v>
      </c>
      <c r="AT36" s="25"/>
      <c r="AU36" s="21">
        <f t="shared" si="28"/>
        <v>0</v>
      </c>
      <c r="AV36" s="21">
        <f t="shared" si="29"/>
        <v>0</v>
      </c>
      <c r="AW36" s="25"/>
      <c r="AX36" s="21">
        <f t="shared" si="30"/>
        <v>0</v>
      </c>
      <c r="AY36" s="21">
        <f t="shared" si="31"/>
        <v>0</v>
      </c>
      <c r="AZ36" s="23"/>
      <c r="BA36" s="21">
        <f t="shared" si="32"/>
        <v>0</v>
      </c>
      <c r="BB36" s="21">
        <f t="shared" si="33"/>
        <v>0</v>
      </c>
      <c r="BC36" s="4"/>
    </row>
    <row r="37" spans="1:55" s="2" customFormat="1" ht="18.75" customHeight="1">
      <c r="A37" s="16">
        <f t="shared" si="34"/>
        <v>43</v>
      </c>
      <c r="B37" s="17" t="s">
        <v>22</v>
      </c>
      <c r="C37" s="18">
        <f t="shared" si="35"/>
        <v>43.9</v>
      </c>
      <c r="D37" s="25"/>
      <c r="E37" s="21">
        <f t="shared" si="0"/>
        <v>0</v>
      </c>
      <c r="F37" s="21">
        <f t="shared" si="1"/>
        <v>0</v>
      </c>
      <c r="G37" s="25"/>
      <c r="H37" s="21">
        <f t="shared" si="2"/>
        <v>0</v>
      </c>
      <c r="I37" s="21">
        <f t="shared" si="3"/>
        <v>0</v>
      </c>
      <c r="J37" s="25"/>
      <c r="K37" s="21">
        <f t="shared" si="4"/>
        <v>0</v>
      </c>
      <c r="L37" s="21">
        <f t="shared" si="5"/>
        <v>0</v>
      </c>
      <c r="M37" s="25"/>
      <c r="N37" s="21">
        <f t="shared" si="6"/>
        <v>0</v>
      </c>
      <c r="O37" s="21">
        <f t="shared" si="7"/>
        <v>0</v>
      </c>
      <c r="P37" s="25"/>
      <c r="Q37" s="21">
        <f t="shared" si="8"/>
        <v>0</v>
      </c>
      <c r="R37" s="21">
        <f t="shared" si="9"/>
        <v>0</v>
      </c>
      <c r="S37" s="25"/>
      <c r="T37" s="21">
        <f t="shared" si="10"/>
        <v>0</v>
      </c>
      <c r="U37" s="21">
        <f t="shared" si="11"/>
        <v>0</v>
      </c>
      <c r="V37" s="25"/>
      <c r="W37" s="21">
        <f t="shared" si="12"/>
        <v>0</v>
      </c>
      <c r="X37" s="21">
        <f t="shared" si="13"/>
        <v>0</v>
      </c>
      <c r="Y37" s="25"/>
      <c r="Z37" s="21">
        <f t="shared" si="14"/>
        <v>0</v>
      </c>
      <c r="AA37" s="21">
        <f t="shared" si="15"/>
        <v>0</v>
      </c>
      <c r="AB37" s="25"/>
      <c r="AC37" s="21">
        <f t="shared" si="16"/>
        <v>0</v>
      </c>
      <c r="AD37" s="21">
        <f t="shared" si="17"/>
        <v>0</v>
      </c>
      <c r="AE37" s="25"/>
      <c r="AF37" s="21">
        <f t="shared" si="18"/>
        <v>0</v>
      </c>
      <c r="AG37" s="21">
        <f t="shared" si="19"/>
        <v>0</v>
      </c>
      <c r="AH37" s="25"/>
      <c r="AI37" s="21">
        <f t="shared" si="20"/>
        <v>0</v>
      </c>
      <c r="AJ37" s="21">
        <f t="shared" si="21"/>
        <v>0</v>
      </c>
      <c r="AK37" s="25"/>
      <c r="AL37" s="21">
        <f t="shared" si="22"/>
        <v>0</v>
      </c>
      <c r="AM37" s="21">
        <f t="shared" si="23"/>
        <v>0</v>
      </c>
      <c r="AN37" s="25"/>
      <c r="AO37" s="21">
        <f t="shared" si="24"/>
        <v>0</v>
      </c>
      <c r="AP37" s="21">
        <f t="shared" si="25"/>
        <v>0</v>
      </c>
      <c r="AQ37" s="25"/>
      <c r="AR37" s="21">
        <f t="shared" si="26"/>
        <v>0</v>
      </c>
      <c r="AS37" s="21">
        <f t="shared" si="27"/>
        <v>0</v>
      </c>
      <c r="AT37" s="25"/>
      <c r="AU37" s="21">
        <f t="shared" si="28"/>
        <v>0</v>
      </c>
      <c r="AV37" s="21">
        <f t="shared" si="29"/>
        <v>0</v>
      </c>
      <c r="AW37" s="25"/>
      <c r="AX37" s="21">
        <f t="shared" si="30"/>
        <v>0</v>
      </c>
      <c r="AY37" s="21">
        <f t="shared" si="31"/>
        <v>0</v>
      </c>
      <c r="AZ37" s="23"/>
      <c r="BA37" s="21">
        <f t="shared" si="32"/>
        <v>0</v>
      </c>
      <c r="BB37" s="21">
        <f t="shared" si="33"/>
        <v>0</v>
      </c>
      <c r="BC37" s="4"/>
    </row>
    <row r="38" spans="1:55" s="2" customFormat="1" ht="18.75" customHeight="1">
      <c r="A38" s="16">
        <f t="shared" si="34"/>
        <v>44</v>
      </c>
      <c r="B38" s="17" t="s">
        <v>22</v>
      </c>
      <c r="C38" s="18">
        <f t="shared" si="35"/>
        <v>44.9</v>
      </c>
      <c r="D38" s="25"/>
      <c r="E38" s="21">
        <f t="shared" si="0"/>
        <v>0</v>
      </c>
      <c r="F38" s="21">
        <f t="shared" si="1"/>
        <v>0</v>
      </c>
      <c r="G38" s="25"/>
      <c r="H38" s="21">
        <f t="shared" si="2"/>
        <v>0</v>
      </c>
      <c r="I38" s="21">
        <f t="shared" si="3"/>
        <v>0</v>
      </c>
      <c r="J38" s="25"/>
      <c r="K38" s="21">
        <f t="shared" si="4"/>
        <v>0</v>
      </c>
      <c r="L38" s="21">
        <f t="shared" si="5"/>
        <v>0</v>
      </c>
      <c r="M38" s="25"/>
      <c r="N38" s="21">
        <f t="shared" si="6"/>
        <v>0</v>
      </c>
      <c r="O38" s="21">
        <f t="shared" si="7"/>
        <v>0</v>
      </c>
      <c r="P38" s="25"/>
      <c r="Q38" s="21">
        <f t="shared" si="8"/>
        <v>0</v>
      </c>
      <c r="R38" s="21">
        <f t="shared" si="9"/>
        <v>0</v>
      </c>
      <c r="S38" s="25"/>
      <c r="T38" s="21">
        <f t="shared" si="10"/>
        <v>0</v>
      </c>
      <c r="U38" s="21">
        <f t="shared" si="11"/>
        <v>0</v>
      </c>
      <c r="V38" s="25"/>
      <c r="W38" s="21">
        <f t="shared" si="12"/>
        <v>0</v>
      </c>
      <c r="X38" s="21">
        <f t="shared" si="13"/>
        <v>0</v>
      </c>
      <c r="Y38" s="25"/>
      <c r="Z38" s="21">
        <f t="shared" si="14"/>
        <v>0</v>
      </c>
      <c r="AA38" s="21">
        <f t="shared" si="15"/>
        <v>0</v>
      </c>
      <c r="AB38" s="25"/>
      <c r="AC38" s="21">
        <f t="shared" si="16"/>
        <v>0</v>
      </c>
      <c r="AD38" s="21">
        <f t="shared" si="17"/>
        <v>0</v>
      </c>
      <c r="AE38" s="25"/>
      <c r="AF38" s="21">
        <f t="shared" si="18"/>
        <v>0</v>
      </c>
      <c r="AG38" s="21">
        <f t="shared" si="19"/>
        <v>0</v>
      </c>
      <c r="AH38" s="25"/>
      <c r="AI38" s="21">
        <f t="shared" si="20"/>
        <v>0</v>
      </c>
      <c r="AJ38" s="21">
        <f t="shared" si="21"/>
        <v>0</v>
      </c>
      <c r="AK38" s="25"/>
      <c r="AL38" s="21">
        <f t="shared" si="22"/>
        <v>0</v>
      </c>
      <c r="AM38" s="21">
        <f t="shared" si="23"/>
        <v>0</v>
      </c>
      <c r="AN38" s="25"/>
      <c r="AO38" s="21">
        <f t="shared" si="24"/>
        <v>0</v>
      </c>
      <c r="AP38" s="21">
        <f t="shared" si="25"/>
        <v>0</v>
      </c>
      <c r="AQ38" s="25"/>
      <c r="AR38" s="21">
        <f t="shared" si="26"/>
        <v>0</v>
      </c>
      <c r="AS38" s="21">
        <f t="shared" si="27"/>
        <v>0</v>
      </c>
      <c r="AT38" s="25"/>
      <c r="AU38" s="21">
        <f t="shared" si="28"/>
        <v>0</v>
      </c>
      <c r="AV38" s="21">
        <f t="shared" si="29"/>
        <v>0</v>
      </c>
      <c r="AW38" s="25"/>
      <c r="AX38" s="21">
        <f t="shared" si="30"/>
        <v>0</v>
      </c>
      <c r="AY38" s="21">
        <f t="shared" si="31"/>
        <v>0</v>
      </c>
      <c r="AZ38" s="23"/>
      <c r="BA38" s="21">
        <f t="shared" si="32"/>
        <v>0</v>
      </c>
      <c r="BB38" s="21">
        <f t="shared" si="33"/>
        <v>0</v>
      </c>
      <c r="BC38" s="4"/>
    </row>
    <row r="39" spans="1:55" s="2" customFormat="1" ht="18.75" customHeight="1">
      <c r="A39" s="16">
        <f t="shared" si="34"/>
        <v>45</v>
      </c>
      <c r="B39" s="17" t="s">
        <v>22</v>
      </c>
      <c r="C39" s="18">
        <f t="shared" si="35"/>
        <v>45.9</v>
      </c>
      <c r="D39" s="25"/>
      <c r="E39" s="21">
        <f t="shared" si="0"/>
        <v>0</v>
      </c>
      <c r="F39" s="21">
        <f t="shared" si="1"/>
        <v>0</v>
      </c>
      <c r="G39" s="25"/>
      <c r="H39" s="21">
        <f t="shared" si="2"/>
        <v>0</v>
      </c>
      <c r="I39" s="21">
        <f t="shared" si="3"/>
        <v>0</v>
      </c>
      <c r="J39" s="25"/>
      <c r="K39" s="21">
        <f t="shared" si="4"/>
        <v>0</v>
      </c>
      <c r="L39" s="21">
        <f t="shared" si="5"/>
        <v>0</v>
      </c>
      <c r="M39" s="25"/>
      <c r="N39" s="21">
        <f t="shared" si="6"/>
        <v>0</v>
      </c>
      <c r="O39" s="21">
        <f t="shared" si="7"/>
        <v>0</v>
      </c>
      <c r="P39" s="25"/>
      <c r="Q39" s="21">
        <f t="shared" si="8"/>
        <v>0</v>
      </c>
      <c r="R39" s="21">
        <f t="shared" si="9"/>
        <v>0</v>
      </c>
      <c r="S39" s="25"/>
      <c r="T39" s="21">
        <f t="shared" si="10"/>
        <v>0</v>
      </c>
      <c r="U39" s="21">
        <f t="shared" si="11"/>
        <v>0</v>
      </c>
      <c r="V39" s="25"/>
      <c r="W39" s="21">
        <f t="shared" si="12"/>
        <v>0</v>
      </c>
      <c r="X39" s="21">
        <f t="shared" si="13"/>
        <v>0</v>
      </c>
      <c r="Y39" s="25"/>
      <c r="Z39" s="21">
        <f t="shared" si="14"/>
        <v>0</v>
      </c>
      <c r="AA39" s="21">
        <f t="shared" si="15"/>
        <v>0</v>
      </c>
      <c r="AB39" s="25"/>
      <c r="AC39" s="21">
        <f t="shared" si="16"/>
        <v>0</v>
      </c>
      <c r="AD39" s="21">
        <f t="shared" si="17"/>
        <v>0</v>
      </c>
      <c r="AE39" s="25"/>
      <c r="AF39" s="21">
        <f t="shared" si="18"/>
        <v>0</v>
      </c>
      <c r="AG39" s="21">
        <f t="shared" si="19"/>
        <v>0</v>
      </c>
      <c r="AH39" s="25"/>
      <c r="AI39" s="21">
        <f t="shared" si="20"/>
        <v>0</v>
      </c>
      <c r="AJ39" s="21">
        <f t="shared" si="21"/>
        <v>0</v>
      </c>
      <c r="AK39" s="25"/>
      <c r="AL39" s="21">
        <f t="shared" si="22"/>
        <v>0</v>
      </c>
      <c r="AM39" s="21">
        <f t="shared" si="23"/>
        <v>0</v>
      </c>
      <c r="AN39" s="25"/>
      <c r="AO39" s="21">
        <f t="shared" si="24"/>
        <v>0</v>
      </c>
      <c r="AP39" s="21">
        <f t="shared" si="25"/>
        <v>0</v>
      </c>
      <c r="AQ39" s="25"/>
      <c r="AR39" s="21">
        <f t="shared" si="26"/>
        <v>0</v>
      </c>
      <c r="AS39" s="21">
        <f t="shared" si="27"/>
        <v>0</v>
      </c>
      <c r="AT39" s="25"/>
      <c r="AU39" s="21">
        <f t="shared" si="28"/>
        <v>0</v>
      </c>
      <c r="AV39" s="21">
        <f t="shared" si="29"/>
        <v>0</v>
      </c>
      <c r="AW39" s="25"/>
      <c r="AX39" s="21">
        <f t="shared" si="30"/>
        <v>0</v>
      </c>
      <c r="AY39" s="21">
        <f t="shared" si="31"/>
        <v>0</v>
      </c>
      <c r="AZ39" s="23"/>
      <c r="BA39" s="21">
        <f t="shared" si="32"/>
        <v>0</v>
      </c>
      <c r="BB39" s="21">
        <f t="shared" si="33"/>
        <v>0</v>
      </c>
      <c r="BC39" s="4"/>
    </row>
    <row r="40" spans="1:55" s="2" customFormat="1" ht="18.75" customHeight="1">
      <c r="A40" s="16">
        <f t="shared" si="34"/>
        <v>46</v>
      </c>
      <c r="B40" s="17" t="s">
        <v>22</v>
      </c>
      <c r="C40" s="18">
        <f t="shared" si="35"/>
        <v>46.9</v>
      </c>
      <c r="D40" s="25"/>
      <c r="E40" s="21">
        <f t="shared" si="0"/>
        <v>0</v>
      </c>
      <c r="F40" s="21">
        <f t="shared" si="1"/>
        <v>0</v>
      </c>
      <c r="G40" s="25"/>
      <c r="H40" s="21">
        <f t="shared" si="2"/>
        <v>0</v>
      </c>
      <c r="I40" s="21">
        <f t="shared" si="3"/>
        <v>0</v>
      </c>
      <c r="J40" s="25"/>
      <c r="K40" s="21">
        <f t="shared" si="4"/>
        <v>0</v>
      </c>
      <c r="L40" s="21">
        <f t="shared" si="5"/>
        <v>0</v>
      </c>
      <c r="M40" s="25"/>
      <c r="N40" s="21">
        <f t="shared" si="6"/>
        <v>0</v>
      </c>
      <c r="O40" s="21">
        <f t="shared" si="7"/>
        <v>0</v>
      </c>
      <c r="P40" s="25"/>
      <c r="Q40" s="21">
        <f t="shared" si="8"/>
        <v>0</v>
      </c>
      <c r="R40" s="21">
        <f t="shared" si="9"/>
        <v>0</v>
      </c>
      <c r="S40" s="25"/>
      <c r="T40" s="21">
        <f t="shared" si="10"/>
        <v>0</v>
      </c>
      <c r="U40" s="21">
        <f t="shared" si="11"/>
        <v>0</v>
      </c>
      <c r="V40" s="25"/>
      <c r="W40" s="21">
        <f t="shared" si="12"/>
        <v>0</v>
      </c>
      <c r="X40" s="21">
        <f t="shared" si="13"/>
        <v>0</v>
      </c>
      <c r="Y40" s="25"/>
      <c r="Z40" s="21">
        <f t="shared" si="14"/>
        <v>0</v>
      </c>
      <c r="AA40" s="21">
        <f t="shared" si="15"/>
        <v>0</v>
      </c>
      <c r="AB40" s="25"/>
      <c r="AC40" s="21">
        <f t="shared" si="16"/>
        <v>0</v>
      </c>
      <c r="AD40" s="21">
        <f t="shared" si="17"/>
        <v>0</v>
      </c>
      <c r="AE40" s="25"/>
      <c r="AF40" s="21">
        <f t="shared" si="18"/>
        <v>0</v>
      </c>
      <c r="AG40" s="21">
        <f t="shared" si="19"/>
        <v>0</v>
      </c>
      <c r="AH40" s="25"/>
      <c r="AI40" s="21">
        <f t="shared" si="20"/>
        <v>0</v>
      </c>
      <c r="AJ40" s="21">
        <f t="shared" si="21"/>
        <v>0</v>
      </c>
      <c r="AK40" s="25"/>
      <c r="AL40" s="21">
        <f t="shared" si="22"/>
        <v>0</v>
      </c>
      <c r="AM40" s="21">
        <f t="shared" si="23"/>
        <v>0</v>
      </c>
      <c r="AN40" s="25"/>
      <c r="AO40" s="21">
        <f t="shared" si="24"/>
        <v>0</v>
      </c>
      <c r="AP40" s="21">
        <f t="shared" si="25"/>
        <v>0</v>
      </c>
      <c r="AQ40" s="25"/>
      <c r="AR40" s="21">
        <f t="shared" si="26"/>
        <v>0</v>
      </c>
      <c r="AS40" s="21">
        <f t="shared" si="27"/>
        <v>0</v>
      </c>
      <c r="AT40" s="25"/>
      <c r="AU40" s="21">
        <f t="shared" si="28"/>
        <v>0</v>
      </c>
      <c r="AV40" s="21">
        <f t="shared" si="29"/>
        <v>0</v>
      </c>
      <c r="AW40" s="25"/>
      <c r="AX40" s="21">
        <f t="shared" si="30"/>
        <v>0</v>
      </c>
      <c r="AY40" s="21">
        <f t="shared" si="31"/>
        <v>0</v>
      </c>
      <c r="AZ40" s="23"/>
      <c r="BA40" s="21">
        <f t="shared" si="32"/>
        <v>0</v>
      </c>
      <c r="BB40" s="21">
        <f t="shared" si="33"/>
        <v>0</v>
      </c>
      <c r="BC40" s="4"/>
    </row>
    <row r="41" spans="1:55" s="2" customFormat="1" ht="18.75" customHeight="1">
      <c r="A41" s="16">
        <f t="shared" si="34"/>
        <v>47</v>
      </c>
      <c r="B41" s="17" t="s">
        <v>22</v>
      </c>
      <c r="C41" s="18">
        <f t="shared" si="35"/>
        <v>47.9</v>
      </c>
      <c r="D41" s="25"/>
      <c r="E41" s="21">
        <f t="shared" si="0"/>
        <v>0</v>
      </c>
      <c r="F41" s="21">
        <f t="shared" si="1"/>
        <v>0</v>
      </c>
      <c r="G41" s="25"/>
      <c r="H41" s="21">
        <f t="shared" si="2"/>
        <v>0</v>
      </c>
      <c r="I41" s="21">
        <f t="shared" si="3"/>
        <v>0</v>
      </c>
      <c r="J41" s="25"/>
      <c r="K41" s="21">
        <f t="shared" si="4"/>
        <v>0</v>
      </c>
      <c r="L41" s="21">
        <f t="shared" si="5"/>
        <v>0</v>
      </c>
      <c r="M41" s="25"/>
      <c r="N41" s="21">
        <f t="shared" si="6"/>
        <v>0</v>
      </c>
      <c r="O41" s="21">
        <f t="shared" si="7"/>
        <v>0</v>
      </c>
      <c r="P41" s="25"/>
      <c r="Q41" s="21">
        <f t="shared" si="8"/>
        <v>0</v>
      </c>
      <c r="R41" s="21">
        <f t="shared" si="9"/>
        <v>0</v>
      </c>
      <c r="S41" s="25"/>
      <c r="T41" s="21">
        <f t="shared" si="10"/>
        <v>0</v>
      </c>
      <c r="U41" s="21">
        <f t="shared" si="11"/>
        <v>0</v>
      </c>
      <c r="V41" s="25"/>
      <c r="W41" s="21">
        <f t="shared" si="12"/>
        <v>0</v>
      </c>
      <c r="X41" s="21">
        <f t="shared" si="13"/>
        <v>0</v>
      </c>
      <c r="Y41" s="25"/>
      <c r="Z41" s="21">
        <f t="shared" si="14"/>
        <v>0</v>
      </c>
      <c r="AA41" s="21">
        <f t="shared" si="15"/>
        <v>0</v>
      </c>
      <c r="AB41" s="25"/>
      <c r="AC41" s="21">
        <f t="shared" si="16"/>
        <v>0</v>
      </c>
      <c r="AD41" s="21">
        <f t="shared" si="17"/>
        <v>0</v>
      </c>
      <c r="AE41" s="25"/>
      <c r="AF41" s="21">
        <f t="shared" si="18"/>
        <v>0</v>
      </c>
      <c r="AG41" s="21">
        <f t="shared" si="19"/>
        <v>0</v>
      </c>
      <c r="AH41" s="25"/>
      <c r="AI41" s="21">
        <f t="shared" si="20"/>
        <v>0</v>
      </c>
      <c r="AJ41" s="21">
        <f t="shared" si="21"/>
        <v>0</v>
      </c>
      <c r="AK41" s="25"/>
      <c r="AL41" s="21">
        <f t="shared" si="22"/>
        <v>0</v>
      </c>
      <c r="AM41" s="21">
        <f t="shared" si="23"/>
        <v>0</v>
      </c>
      <c r="AN41" s="25"/>
      <c r="AO41" s="21">
        <f t="shared" si="24"/>
        <v>0</v>
      </c>
      <c r="AP41" s="21">
        <f t="shared" si="25"/>
        <v>0</v>
      </c>
      <c r="AQ41" s="25"/>
      <c r="AR41" s="21">
        <f t="shared" si="26"/>
        <v>0</v>
      </c>
      <c r="AS41" s="21">
        <f t="shared" si="27"/>
        <v>0</v>
      </c>
      <c r="AT41" s="25"/>
      <c r="AU41" s="21">
        <f t="shared" si="28"/>
        <v>0</v>
      </c>
      <c r="AV41" s="21">
        <f t="shared" si="29"/>
        <v>0</v>
      </c>
      <c r="AW41" s="25"/>
      <c r="AX41" s="21">
        <f t="shared" si="30"/>
        <v>0</v>
      </c>
      <c r="AY41" s="21">
        <f t="shared" si="31"/>
        <v>0</v>
      </c>
      <c r="AZ41" s="23"/>
      <c r="BA41" s="21">
        <f t="shared" si="32"/>
        <v>0</v>
      </c>
      <c r="BB41" s="21">
        <f t="shared" si="33"/>
        <v>0</v>
      </c>
      <c r="BC41" s="4"/>
    </row>
    <row r="42" spans="1:55" s="2" customFormat="1" ht="18.75" customHeight="1">
      <c r="A42" s="29">
        <f t="shared" si="34"/>
        <v>48</v>
      </c>
      <c r="B42" s="5" t="s">
        <v>22</v>
      </c>
      <c r="C42" s="30">
        <f t="shared" si="35"/>
        <v>48.9</v>
      </c>
      <c r="D42" s="12"/>
      <c r="E42" s="31">
        <f t="shared" si="0"/>
        <v>0</v>
      </c>
      <c r="F42" s="32">
        <f t="shared" si="1"/>
        <v>0</v>
      </c>
      <c r="G42" s="12"/>
      <c r="H42" s="31">
        <f t="shared" si="2"/>
        <v>0</v>
      </c>
      <c r="I42" s="32">
        <f t="shared" si="3"/>
        <v>0</v>
      </c>
      <c r="J42" s="12"/>
      <c r="K42" s="31">
        <f t="shared" si="4"/>
        <v>0</v>
      </c>
      <c r="L42" s="32">
        <f t="shared" si="5"/>
        <v>0</v>
      </c>
      <c r="M42" s="12"/>
      <c r="N42" s="31">
        <f t="shared" si="6"/>
        <v>0</v>
      </c>
      <c r="O42" s="32">
        <f t="shared" si="7"/>
        <v>0</v>
      </c>
      <c r="P42" s="12"/>
      <c r="Q42" s="31">
        <f t="shared" si="8"/>
        <v>0</v>
      </c>
      <c r="R42" s="32">
        <f t="shared" si="9"/>
        <v>0</v>
      </c>
      <c r="S42" s="12"/>
      <c r="T42" s="31">
        <f t="shared" si="10"/>
        <v>0</v>
      </c>
      <c r="U42" s="32">
        <f t="shared" si="11"/>
        <v>0</v>
      </c>
      <c r="V42" s="12"/>
      <c r="W42" s="31">
        <f t="shared" si="12"/>
        <v>0</v>
      </c>
      <c r="X42" s="32">
        <f t="shared" si="13"/>
        <v>0</v>
      </c>
      <c r="Y42" s="12"/>
      <c r="Z42" s="31">
        <f t="shared" si="14"/>
        <v>0</v>
      </c>
      <c r="AA42" s="32">
        <f t="shared" si="15"/>
        <v>0</v>
      </c>
      <c r="AB42" s="12"/>
      <c r="AC42" s="31">
        <f t="shared" si="16"/>
        <v>0</v>
      </c>
      <c r="AD42" s="32">
        <f t="shared" si="17"/>
        <v>0</v>
      </c>
      <c r="AE42" s="12"/>
      <c r="AF42" s="31">
        <f t="shared" si="18"/>
        <v>0</v>
      </c>
      <c r="AG42" s="32">
        <f t="shared" si="19"/>
        <v>0</v>
      </c>
      <c r="AH42" s="12"/>
      <c r="AI42" s="31">
        <f t="shared" si="20"/>
        <v>0</v>
      </c>
      <c r="AJ42" s="32">
        <f t="shared" si="21"/>
        <v>0</v>
      </c>
      <c r="AK42" s="12"/>
      <c r="AL42" s="31">
        <f t="shared" si="22"/>
        <v>0</v>
      </c>
      <c r="AM42" s="32">
        <f t="shared" si="23"/>
        <v>0</v>
      </c>
      <c r="AN42" s="12"/>
      <c r="AO42" s="31">
        <f t="shared" si="24"/>
        <v>0</v>
      </c>
      <c r="AP42" s="32">
        <f t="shared" si="25"/>
        <v>0</v>
      </c>
      <c r="AQ42" s="12"/>
      <c r="AR42" s="31">
        <f t="shared" si="26"/>
        <v>0</v>
      </c>
      <c r="AS42" s="32">
        <f t="shared" si="27"/>
        <v>0</v>
      </c>
      <c r="AT42" s="12"/>
      <c r="AU42" s="31">
        <f t="shared" si="28"/>
        <v>0</v>
      </c>
      <c r="AV42" s="32">
        <f t="shared" si="29"/>
        <v>0</v>
      </c>
      <c r="AW42" s="12"/>
      <c r="AX42" s="31">
        <f t="shared" si="30"/>
        <v>0</v>
      </c>
      <c r="AY42" s="32">
        <f t="shared" si="31"/>
        <v>0</v>
      </c>
      <c r="AZ42" s="33"/>
      <c r="BA42" s="31">
        <f t="shared" si="32"/>
        <v>0</v>
      </c>
      <c r="BB42" s="32">
        <f t="shared" si="33"/>
        <v>0</v>
      </c>
      <c r="BC42" s="4"/>
    </row>
    <row r="43" spans="1:55" s="2" customFormat="1" ht="18.75" customHeight="1">
      <c r="A43" s="34" t="s">
        <v>23</v>
      </c>
      <c r="B43" s="35"/>
      <c r="C43" s="35"/>
      <c r="D43" s="19">
        <f t="shared" ref="D43:BB43" si="36">SUM(D4:D42)</f>
        <v>15</v>
      </c>
      <c r="E43" s="19">
        <f t="shared" si="36"/>
        <v>539.5</v>
      </c>
      <c r="F43" s="36">
        <f t="shared" si="36"/>
        <v>7694.0677758065449</v>
      </c>
      <c r="G43" s="36">
        <f t="shared" si="36"/>
        <v>20</v>
      </c>
      <c r="H43" s="16">
        <f t="shared" si="36"/>
        <v>666</v>
      </c>
      <c r="I43" s="36">
        <f t="shared" si="36"/>
        <v>7884.6868232797251</v>
      </c>
      <c r="J43" s="19">
        <f t="shared" si="36"/>
        <v>24</v>
      </c>
      <c r="K43" s="19">
        <f t="shared" si="36"/>
        <v>760</v>
      </c>
      <c r="L43" s="36">
        <f t="shared" si="36"/>
        <v>7974.7016875062163</v>
      </c>
      <c r="M43" s="19">
        <f t="shared" si="36"/>
        <v>34</v>
      </c>
      <c r="N43" s="19">
        <f t="shared" si="36"/>
        <v>1047</v>
      </c>
      <c r="O43" s="36">
        <f t="shared" si="36"/>
        <v>10281.871115193102</v>
      </c>
      <c r="P43" s="19">
        <f t="shared" si="36"/>
        <v>36</v>
      </c>
      <c r="Q43" s="19">
        <f t="shared" si="36"/>
        <v>1091</v>
      </c>
      <c r="R43" s="36">
        <f t="shared" si="36"/>
        <v>10325.014024612941</v>
      </c>
      <c r="S43" s="19">
        <f t="shared" si="36"/>
        <v>20</v>
      </c>
      <c r="T43" s="19">
        <f t="shared" si="36"/>
        <v>583</v>
      </c>
      <c r="U43" s="36">
        <f t="shared" si="36"/>
        <v>5023.0920792608085</v>
      </c>
      <c r="V43" s="19">
        <f t="shared" si="36"/>
        <v>24</v>
      </c>
      <c r="W43" s="19">
        <f t="shared" si="36"/>
        <v>677</v>
      </c>
      <c r="X43" s="36">
        <f t="shared" si="36"/>
        <v>5389.6957861721376</v>
      </c>
      <c r="Y43" s="19">
        <f t="shared" si="36"/>
        <v>20</v>
      </c>
      <c r="Z43" s="19">
        <f t="shared" si="36"/>
        <v>544</v>
      </c>
      <c r="AA43" s="36">
        <f t="shared" si="36"/>
        <v>3970.1270112771117</v>
      </c>
      <c r="AB43" s="19">
        <f t="shared" si="36"/>
        <v>20</v>
      </c>
      <c r="AC43" s="36">
        <f t="shared" si="36"/>
        <v>515</v>
      </c>
      <c r="AD43" s="36">
        <f t="shared" si="36"/>
        <v>3296.943093174325</v>
      </c>
      <c r="AE43" s="19">
        <f t="shared" si="36"/>
        <v>20</v>
      </c>
      <c r="AF43" s="36">
        <f t="shared" si="36"/>
        <v>494</v>
      </c>
      <c r="AG43" s="36">
        <f t="shared" si="36"/>
        <v>2862.5267613203805</v>
      </c>
      <c r="AH43" s="19">
        <f t="shared" si="36"/>
        <v>24</v>
      </c>
      <c r="AI43" s="36">
        <f t="shared" si="36"/>
        <v>595</v>
      </c>
      <c r="AJ43" s="36">
        <f t="shared" si="36"/>
        <v>3481.3812596982066</v>
      </c>
      <c r="AK43" s="19">
        <f t="shared" si="36"/>
        <v>30</v>
      </c>
      <c r="AL43" s="19">
        <f t="shared" si="36"/>
        <v>695</v>
      </c>
      <c r="AM43" s="36">
        <f t="shared" si="36"/>
        <v>3458.6970351968134</v>
      </c>
      <c r="AN43" s="19">
        <f t="shared" si="36"/>
        <v>30</v>
      </c>
      <c r="AO43" s="19">
        <f t="shared" si="36"/>
        <v>651</v>
      </c>
      <c r="AP43" s="36">
        <f t="shared" si="36"/>
        <v>2776.3389828636559</v>
      </c>
      <c r="AQ43" s="19">
        <f t="shared" si="36"/>
        <v>29</v>
      </c>
      <c r="AR43" s="19">
        <f t="shared" si="36"/>
        <v>599.5</v>
      </c>
      <c r="AS43" s="36">
        <f t="shared" si="36"/>
        <v>2271.5076584769427</v>
      </c>
      <c r="AT43" s="19">
        <f t="shared" si="36"/>
        <v>30</v>
      </c>
      <c r="AU43" s="19">
        <f t="shared" si="36"/>
        <v>608</v>
      </c>
      <c r="AV43" s="36">
        <f t="shared" si="36"/>
        <v>2199.3635661516664</v>
      </c>
      <c r="AW43" s="19">
        <f t="shared" si="36"/>
        <v>30</v>
      </c>
      <c r="AX43" s="19">
        <f t="shared" si="36"/>
        <v>578</v>
      </c>
      <c r="AY43" s="36">
        <f t="shared" si="36"/>
        <v>1850.3667351821186</v>
      </c>
      <c r="AZ43" s="22">
        <f t="shared" si="36"/>
        <v>50</v>
      </c>
      <c r="BA43" s="19">
        <f t="shared" si="36"/>
        <v>855</v>
      </c>
      <c r="BB43" s="36">
        <f t="shared" si="36"/>
        <v>2075.4169718909543</v>
      </c>
      <c r="BC43" s="4"/>
    </row>
    <row r="44" spans="1:55" s="2" customFormat="1" ht="18.75" customHeight="1">
      <c r="A44" s="34" t="s">
        <v>24</v>
      </c>
      <c r="B44" s="35"/>
      <c r="C44" s="35"/>
      <c r="D44" s="16">
        <f>E43/D43</f>
        <v>35.966666666666669</v>
      </c>
      <c r="E44" s="16"/>
      <c r="F44" s="16"/>
      <c r="G44" s="16">
        <f>H43/G43</f>
        <v>33.299999999999997</v>
      </c>
      <c r="H44" s="16"/>
      <c r="I44" s="16"/>
      <c r="J44" s="16">
        <f>K43/J43</f>
        <v>31.666666666666668</v>
      </c>
      <c r="K44" s="16"/>
      <c r="L44" s="16"/>
      <c r="M44" s="16">
        <f>N43/M43</f>
        <v>30.794117647058822</v>
      </c>
      <c r="N44" s="16"/>
      <c r="O44" s="16"/>
      <c r="P44" s="16">
        <f>Q43/P43</f>
        <v>30.305555555555557</v>
      </c>
      <c r="Q44" s="16"/>
      <c r="R44" s="16"/>
      <c r="S44" s="16">
        <f>T43/S43</f>
        <v>29.15</v>
      </c>
      <c r="T44" s="16"/>
      <c r="U44" s="16"/>
      <c r="V44" s="16">
        <f>W43/V43</f>
        <v>28.208333333333332</v>
      </c>
      <c r="W44" s="16"/>
      <c r="X44" s="16"/>
      <c r="Y44" s="16">
        <f>Z43/Y43</f>
        <v>27.2</v>
      </c>
      <c r="Z44" s="16"/>
      <c r="AA44" s="16"/>
      <c r="AB44" s="16">
        <f>AC43/AB43</f>
        <v>25.75</v>
      </c>
      <c r="AC44" s="16"/>
      <c r="AD44" s="16"/>
      <c r="AE44" s="16">
        <f>AF43/AE43</f>
        <v>24.7</v>
      </c>
      <c r="AF44" s="16"/>
      <c r="AG44" s="16"/>
      <c r="AH44" s="16">
        <f>AI43/AH43</f>
        <v>24.791666666666668</v>
      </c>
      <c r="AI44" s="16"/>
      <c r="AJ44" s="16"/>
      <c r="AK44" s="16">
        <f>AL43/AK43</f>
        <v>23.166666666666668</v>
      </c>
      <c r="AL44" s="16"/>
      <c r="AM44" s="16"/>
      <c r="AN44" s="16">
        <f>AO43/AN43</f>
        <v>21.7</v>
      </c>
      <c r="AO44" s="16"/>
      <c r="AP44" s="16"/>
      <c r="AQ44" s="16">
        <f>AR43/AQ43</f>
        <v>20.672413793103448</v>
      </c>
      <c r="AR44" s="16"/>
      <c r="AS44" s="16"/>
      <c r="AT44" s="16">
        <f>AU43/AT43</f>
        <v>20.266666666666666</v>
      </c>
      <c r="AU44" s="16"/>
      <c r="AV44" s="16"/>
      <c r="AW44" s="16">
        <f>AX43/AW43</f>
        <v>19.266666666666666</v>
      </c>
      <c r="AX44" s="16"/>
      <c r="AY44" s="16"/>
      <c r="AZ44" s="37">
        <f>BA43/AZ43</f>
        <v>17.100000000000001</v>
      </c>
      <c r="BA44" s="16"/>
      <c r="BB44" s="16"/>
      <c r="BC44" s="4"/>
    </row>
    <row r="45" spans="1:55" s="2" customFormat="1" ht="18.75" customHeight="1">
      <c r="A45" s="34" t="s">
        <v>25</v>
      </c>
      <c r="B45" s="35"/>
      <c r="C45" s="35"/>
      <c r="D45" s="38">
        <v>41</v>
      </c>
      <c r="E45" s="38"/>
      <c r="F45" s="38"/>
      <c r="G45" s="38">
        <v>26</v>
      </c>
      <c r="H45" s="38"/>
      <c r="I45" s="38"/>
      <c r="J45" s="38">
        <v>24</v>
      </c>
      <c r="K45" s="38"/>
      <c r="L45" s="38"/>
      <c r="M45" s="38">
        <v>19</v>
      </c>
      <c r="N45" s="38"/>
      <c r="O45" s="38"/>
      <c r="P45" s="38">
        <v>16</v>
      </c>
      <c r="Q45" s="38"/>
      <c r="R45" s="38"/>
      <c r="S45" s="38">
        <v>20</v>
      </c>
      <c r="T45" s="38"/>
      <c r="U45" s="38"/>
      <c r="V45" s="38">
        <v>15</v>
      </c>
      <c r="W45" s="38"/>
      <c r="X45" s="38"/>
      <c r="Y45" s="38">
        <v>16</v>
      </c>
      <c r="Z45" s="38"/>
      <c r="AA45" s="38"/>
      <c r="AB45" s="38">
        <v>17</v>
      </c>
      <c r="AC45" s="38"/>
      <c r="AD45" s="38"/>
      <c r="AE45" s="38">
        <v>16</v>
      </c>
      <c r="AF45" s="38"/>
      <c r="AG45" s="38"/>
      <c r="AH45" s="38">
        <v>16</v>
      </c>
      <c r="AI45" s="38"/>
      <c r="AJ45" s="38"/>
      <c r="AK45" s="39">
        <v>13</v>
      </c>
      <c r="AL45" s="38"/>
      <c r="AM45" s="38"/>
      <c r="AN45" s="39">
        <v>8</v>
      </c>
      <c r="AO45" s="38"/>
      <c r="AP45" s="38"/>
      <c r="AQ45" s="39">
        <v>5</v>
      </c>
      <c r="AR45" s="38"/>
      <c r="AS45" s="38"/>
      <c r="AT45" s="39">
        <v>3</v>
      </c>
      <c r="AU45" s="38"/>
      <c r="AV45" s="38"/>
      <c r="AW45" s="39">
        <v>2</v>
      </c>
      <c r="AX45" s="38"/>
      <c r="AY45" s="38"/>
      <c r="AZ45" s="40">
        <v>1</v>
      </c>
      <c r="BA45" s="38"/>
      <c r="BB45" s="38"/>
      <c r="BC45" s="4"/>
    </row>
    <row r="46" spans="1:55" s="2" customFormat="1" ht="18.75" customHeight="1">
      <c r="A46" s="34" t="s">
        <v>26</v>
      </c>
      <c r="B46" s="35"/>
      <c r="C46" s="35"/>
      <c r="D46" s="38">
        <v>15</v>
      </c>
      <c r="E46" s="38"/>
      <c r="F46" s="38"/>
      <c r="G46" s="38">
        <v>20</v>
      </c>
      <c r="H46" s="38"/>
      <c r="I46" s="38"/>
      <c r="J46" s="38">
        <v>24</v>
      </c>
      <c r="K46" s="38"/>
      <c r="L46" s="38"/>
      <c r="M46" s="38">
        <v>32</v>
      </c>
      <c r="N46" s="38"/>
      <c r="O46" s="38"/>
      <c r="P46" s="38">
        <v>36</v>
      </c>
      <c r="Q46" s="38"/>
      <c r="R46" s="38"/>
      <c r="S46" s="38">
        <v>40</v>
      </c>
      <c r="T46" s="38"/>
      <c r="U46" s="38"/>
      <c r="V46" s="38">
        <v>48</v>
      </c>
      <c r="W46" s="38"/>
      <c r="X46" s="38"/>
      <c r="Y46" s="38">
        <v>60</v>
      </c>
      <c r="Z46" s="38"/>
      <c r="AA46" s="38"/>
      <c r="AB46" s="38">
        <v>80</v>
      </c>
      <c r="AC46" s="38"/>
      <c r="AD46" s="38"/>
      <c r="AE46" s="38">
        <v>100</v>
      </c>
      <c r="AF46" s="38"/>
      <c r="AG46" s="38"/>
      <c r="AH46" s="38">
        <v>120</v>
      </c>
      <c r="AI46" s="38"/>
      <c r="AJ46" s="38"/>
      <c r="AK46" s="36">
        <f>AK48*1000/AK51</f>
        <v>133.54838709677421</v>
      </c>
      <c r="AL46" s="38"/>
      <c r="AM46" s="38"/>
      <c r="AN46" s="36">
        <f>AN48*1000/AN51</f>
        <v>195.91836734693877</v>
      </c>
      <c r="AO46" s="38"/>
      <c r="AP46" s="38"/>
      <c r="AQ46" s="36">
        <f>AQ48*1000/AQ51</f>
        <v>230.34623217922606</v>
      </c>
      <c r="AR46" s="38"/>
      <c r="AS46" s="38"/>
      <c r="AT46" s="36">
        <f>AT48*1000/AT51</f>
        <v>256.09756097560972</v>
      </c>
      <c r="AU46" s="38"/>
      <c r="AV46" s="38"/>
      <c r="AW46" s="36">
        <f>AW48*1000/AW51</f>
        <v>324.48979591836735</v>
      </c>
      <c r="AX46" s="38"/>
      <c r="AY46" s="38"/>
      <c r="AZ46" s="41">
        <f>AZ48*1000/AZ51</f>
        <v>485.71428571428572</v>
      </c>
      <c r="BA46" s="38"/>
      <c r="BB46" s="38"/>
      <c r="BC46" s="4"/>
    </row>
    <row r="47" spans="1:55" s="2" customFormat="1" ht="18.75" customHeight="1">
      <c r="A47" s="34" t="s">
        <v>27</v>
      </c>
      <c r="B47" s="35"/>
      <c r="C47" s="35"/>
      <c r="D47" s="16">
        <f>7.65-0.51</f>
        <v>7.1400000000000006</v>
      </c>
      <c r="E47" s="16"/>
      <c r="F47" s="16"/>
      <c r="G47" s="16">
        <f>8.15-0.51</f>
        <v>7.6400000000000006</v>
      </c>
      <c r="H47" s="16"/>
      <c r="I47" s="16"/>
      <c r="J47" s="16">
        <f>8.35-0.51</f>
        <v>7.84</v>
      </c>
      <c r="K47" s="16"/>
      <c r="L47" s="16"/>
      <c r="M47" s="16">
        <f>9.8-0.505</f>
        <v>9.2949999999999999</v>
      </c>
      <c r="N47" s="16"/>
      <c r="O47" s="16"/>
      <c r="P47" s="16">
        <f>10.5-0.51</f>
        <v>9.99</v>
      </c>
      <c r="Q47" s="16"/>
      <c r="R47" s="16"/>
      <c r="S47" s="16">
        <v>5.085</v>
      </c>
      <c r="T47" s="16"/>
      <c r="U47" s="16"/>
      <c r="V47" s="16">
        <v>5.31</v>
      </c>
      <c r="W47" s="16"/>
      <c r="X47" s="16"/>
      <c r="Y47" s="16">
        <v>3.9350000000000001</v>
      </c>
      <c r="Z47" s="16"/>
      <c r="AA47" s="16"/>
      <c r="AB47" s="16">
        <v>3.5350000000000001</v>
      </c>
      <c r="AC47" s="16"/>
      <c r="AD47" s="16"/>
      <c r="AE47" s="16">
        <v>3.0249999999999999</v>
      </c>
      <c r="AF47" s="16"/>
      <c r="AG47" s="16"/>
      <c r="AH47" s="16">
        <v>3.65</v>
      </c>
      <c r="AI47" s="16"/>
      <c r="AJ47" s="16"/>
      <c r="AK47" s="16">
        <v>3.875</v>
      </c>
      <c r="AL47" s="16"/>
      <c r="AM47" s="16"/>
      <c r="AN47" s="16">
        <v>2.94</v>
      </c>
      <c r="AO47" s="16"/>
      <c r="AP47" s="16"/>
      <c r="AQ47" s="16">
        <v>2.4550000000000001</v>
      </c>
      <c r="AR47" s="16"/>
      <c r="AS47" s="16"/>
      <c r="AT47" s="16">
        <v>2.2549999999999999</v>
      </c>
      <c r="AU47" s="16"/>
      <c r="AV47" s="16"/>
      <c r="AW47" s="16">
        <v>1.96</v>
      </c>
      <c r="AX47" s="16"/>
      <c r="AY47" s="16"/>
      <c r="AZ47" s="37">
        <v>2.1</v>
      </c>
      <c r="BA47" s="16"/>
      <c r="BB47" s="16"/>
      <c r="BC47" s="4"/>
    </row>
    <row r="48" spans="1:55" s="2" customFormat="1" ht="18.75" customHeight="1">
      <c r="A48" s="34" t="s">
        <v>28</v>
      </c>
      <c r="B48" s="35"/>
      <c r="C48" s="35"/>
      <c r="D48" s="16"/>
      <c r="E48" s="19"/>
      <c r="F48" s="19"/>
      <c r="G48" s="16"/>
      <c r="H48" s="19"/>
      <c r="I48" s="19"/>
      <c r="J48" s="16"/>
      <c r="K48" s="16"/>
      <c r="L48" s="16"/>
      <c r="M48" s="16"/>
      <c r="N48" s="16"/>
      <c r="O48" s="16"/>
      <c r="P48" s="16"/>
      <c r="Q48" s="16"/>
      <c r="R48" s="16"/>
      <c r="S48" s="16">
        <f>S46*S51/1000</f>
        <v>10.17</v>
      </c>
      <c r="T48" s="16"/>
      <c r="U48" s="16"/>
      <c r="V48" s="16">
        <f>V46*V51/1000</f>
        <v>10.62</v>
      </c>
      <c r="W48" s="16"/>
      <c r="X48" s="16"/>
      <c r="Y48" s="16">
        <f>Y46*Y51/1000</f>
        <v>11.805</v>
      </c>
      <c r="Z48" s="16"/>
      <c r="AA48" s="16"/>
      <c r="AB48" s="16">
        <f>AB46*AB51/1000</f>
        <v>14.14</v>
      </c>
      <c r="AC48" s="19"/>
      <c r="AD48" s="19"/>
      <c r="AE48" s="16">
        <f>AE46*AE51/1000</f>
        <v>15.125</v>
      </c>
      <c r="AF48" s="19"/>
      <c r="AG48" s="19"/>
      <c r="AH48" s="16">
        <f>AH46*AH51/1000</f>
        <v>18.25</v>
      </c>
      <c r="AI48" s="19"/>
      <c r="AJ48" s="19"/>
      <c r="AK48" s="16">
        <f>AK49-2.7</f>
        <v>17.25</v>
      </c>
      <c r="AL48" s="16"/>
      <c r="AM48" s="16"/>
      <c r="AN48" s="16">
        <f>AN49-2.7</f>
        <v>19.2</v>
      </c>
      <c r="AO48" s="16"/>
      <c r="AP48" s="16"/>
      <c r="AQ48" s="16">
        <f>AQ49-2.7</f>
        <v>19.5</v>
      </c>
      <c r="AR48" s="16"/>
      <c r="AS48" s="16"/>
      <c r="AT48" s="16">
        <f>AT49-2.7</f>
        <v>19.25</v>
      </c>
      <c r="AU48" s="16"/>
      <c r="AV48" s="16"/>
      <c r="AW48" s="16">
        <f>AW49-2.7</f>
        <v>21.2</v>
      </c>
      <c r="AX48" s="16"/>
      <c r="AY48" s="16"/>
      <c r="AZ48" s="37">
        <f>AZ49-3.8</f>
        <v>20.399999999999999</v>
      </c>
      <c r="BA48" s="16"/>
      <c r="BB48" s="16"/>
      <c r="BC48" s="4"/>
    </row>
    <row r="49" spans="1:55" s="2" customFormat="1" ht="18.75" customHeight="1">
      <c r="A49" s="42" t="s">
        <v>29</v>
      </c>
      <c r="B49" s="43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>
        <f>+S48+5</f>
        <v>15.17</v>
      </c>
      <c r="T49" s="44"/>
      <c r="U49" s="44"/>
      <c r="V49" s="44">
        <f>V48+13</f>
        <v>23.619999999999997</v>
      </c>
      <c r="W49" s="44"/>
      <c r="X49" s="44"/>
      <c r="Y49" s="44">
        <f>Y48+13</f>
        <v>24.805</v>
      </c>
      <c r="Z49" s="44"/>
      <c r="AA49" s="44"/>
      <c r="AB49" s="44">
        <f>AB48+13</f>
        <v>27.14</v>
      </c>
      <c r="AC49" s="44"/>
      <c r="AD49" s="44"/>
      <c r="AE49" s="44">
        <f>AE48+13</f>
        <v>28.125</v>
      </c>
      <c r="AF49" s="44"/>
      <c r="AG49" s="44"/>
      <c r="AH49" s="44">
        <f>AH48+13</f>
        <v>31.25</v>
      </c>
      <c r="AI49" s="44"/>
      <c r="AJ49" s="44"/>
      <c r="AK49" s="44">
        <v>19.95</v>
      </c>
      <c r="AL49" s="44"/>
      <c r="AM49" s="44"/>
      <c r="AN49" s="44">
        <v>21.9</v>
      </c>
      <c r="AO49" s="44"/>
      <c r="AP49" s="44"/>
      <c r="AQ49" s="44">
        <v>22.2</v>
      </c>
      <c r="AR49" s="44"/>
      <c r="AS49" s="44"/>
      <c r="AT49" s="44">
        <v>21.95</v>
      </c>
      <c r="AU49" s="44"/>
      <c r="AV49" s="44"/>
      <c r="AW49" s="44">
        <v>23.9</v>
      </c>
      <c r="AX49" s="44"/>
      <c r="AY49" s="44"/>
      <c r="AZ49" s="45">
        <v>24.2</v>
      </c>
      <c r="BA49" s="44"/>
      <c r="BB49" s="44"/>
      <c r="BC49" s="4"/>
    </row>
    <row r="50" spans="1:55" s="2" customFormat="1" ht="18.75" customHeight="1">
      <c r="A50" s="46" t="s">
        <v>30</v>
      </c>
      <c r="B50" s="43"/>
      <c r="C50" s="43"/>
      <c r="D50" s="47" t="s">
        <v>31</v>
      </c>
      <c r="E50" s="47"/>
      <c r="F50" s="47"/>
      <c r="G50" s="47" t="s">
        <v>31</v>
      </c>
      <c r="H50" s="47"/>
      <c r="I50" s="47"/>
      <c r="J50" s="47" t="s">
        <v>31</v>
      </c>
      <c r="K50" s="47"/>
      <c r="L50" s="47"/>
      <c r="M50" s="47" t="s">
        <v>31</v>
      </c>
      <c r="N50" s="47"/>
      <c r="O50" s="47"/>
      <c r="P50" s="47" t="s">
        <v>31</v>
      </c>
      <c r="Q50" s="47"/>
      <c r="R50" s="47"/>
      <c r="S50" s="47" t="s">
        <v>32</v>
      </c>
      <c r="T50" s="47"/>
      <c r="U50" s="47"/>
      <c r="V50" s="47" t="s">
        <v>32</v>
      </c>
      <c r="W50" s="47"/>
      <c r="X50" s="47"/>
      <c r="Y50" s="47" t="s">
        <v>32</v>
      </c>
      <c r="Z50" s="47"/>
      <c r="AA50" s="47"/>
      <c r="AB50" s="47" t="s">
        <v>32</v>
      </c>
      <c r="AC50" s="47"/>
      <c r="AD50" s="47"/>
      <c r="AE50" s="47" t="s">
        <v>32</v>
      </c>
      <c r="AF50" s="47"/>
      <c r="AG50" s="47"/>
      <c r="AH50" s="47" t="s">
        <v>32</v>
      </c>
      <c r="AI50" s="47"/>
      <c r="AJ50" s="47"/>
      <c r="AK50" s="47" t="s">
        <v>33</v>
      </c>
      <c r="AL50" s="47"/>
      <c r="AM50" s="47"/>
      <c r="AN50" s="47" t="s">
        <v>33</v>
      </c>
      <c r="AO50" s="47"/>
      <c r="AP50" s="47"/>
      <c r="AQ50" s="47" t="s">
        <v>33</v>
      </c>
      <c r="AR50" s="47"/>
      <c r="AS50" s="47"/>
      <c r="AT50" s="47" t="s">
        <v>33</v>
      </c>
      <c r="AU50" s="47"/>
      <c r="AV50" s="47"/>
      <c r="AW50" s="47" t="s">
        <v>33</v>
      </c>
      <c r="AX50" s="47"/>
      <c r="AY50" s="47"/>
      <c r="AZ50" s="48" t="s">
        <v>32</v>
      </c>
      <c r="BA50" s="47"/>
      <c r="BB50" s="47"/>
      <c r="BC50" s="4"/>
    </row>
    <row r="51" spans="1:55" s="2" customFormat="1" ht="18.75" customHeight="1">
      <c r="A51" s="49" t="s">
        <v>34</v>
      </c>
      <c r="B51" s="6"/>
      <c r="C51" s="6"/>
      <c r="D51" s="50">
        <f>+D47*1000/D43</f>
        <v>476.00000000000006</v>
      </c>
      <c r="E51" s="12"/>
      <c r="F51" s="12"/>
      <c r="G51" s="50">
        <f>+G47*1000/G43</f>
        <v>382.00000000000006</v>
      </c>
      <c r="H51" s="12"/>
      <c r="I51" s="12"/>
      <c r="J51" s="50">
        <f>+J47*1000/J43</f>
        <v>326.66666666666669</v>
      </c>
      <c r="K51" s="12"/>
      <c r="L51" s="12"/>
      <c r="M51" s="50">
        <f>+M47*1000/M43</f>
        <v>273.38235294117646</v>
      </c>
      <c r="N51" s="12"/>
      <c r="O51" s="12"/>
      <c r="P51" s="50">
        <f>+P47*1000/P43</f>
        <v>277.5</v>
      </c>
      <c r="Q51" s="12"/>
      <c r="R51" s="12"/>
      <c r="S51" s="50">
        <f>+S47*1000/S43</f>
        <v>254.25</v>
      </c>
      <c r="T51" s="12"/>
      <c r="U51" s="12"/>
      <c r="V51" s="50">
        <f>+V47*1000/V43</f>
        <v>221.25</v>
      </c>
      <c r="W51" s="12"/>
      <c r="X51" s="12"/>
      <c r="Y51" s="50">
        <f>+Y47*1000/Y43</f>
        <v>196.75</v>
      </c>
      <c r="Z51" s="12"/>
      <c r="AA51" s="12"/>
      <c r="AB51" s="50">
        <f>+AB47*1000/AB43</f>
        <v>176.75</v>
      </c>
      <c r="AC51" s="12"/>
      <c r="AD51" s="12"/>
      <c r="AE51" s="50">
        <f>+AE47*1000/AE43</f>
        <v>151.25</v>
      </c>
      <c r="AF51" s="12"/>
      <c r="AG51" s="12"/>
      <c r="AH51" s="50">
        <f>+AH47*1000/AH43</f>
        <v>152.08333333333334</v>
      </c>
      <c r="AI51" s="12"/>
      <c r="AJ51" s="12"/>
      <c r="AK51" s="50">
        <f>+AK47*1000/AK43</f>
        <v>129.16666666666666</v>
      </c>
      <c r="AL51" s="12"/>
      <c r="AM51" s="12"/>
      <c r="AN51" s="50">
        <f>+AN47*1000/AN43</f>
        <v>98</v>
      </c>
      <c r="AO51" s="12"/>
      <c r="AP51" s="12"/>
      <c r="AQ51" s="50">
        <f>+AQ47*1000/AQ43</f>
        <v>84.65517241379311</v>
      </c>
      <c r="AR51" s="12"/>
      <c r="AS51" s="12"/>
      <c r="AT51" s="50">
        <f>+AT47*1000/AT43</f>
        <v>75.166666666666671</v>
      </c>
      <c r="AU51" s="12"/>
      <c r="AV51" s="12"/>
      <c r="AW51" s="50">
        <f>+AW47*1000/AW43</f>
        <v>65.333333333333329</v>
      </c>
      <c r="AX51" s="12"/>
      <c r="AY51" s="12"/>
      <c r="AZ51" s="51">
        <f>+AZ47*1000/AZ43</f>
        <v>42</v>
      </c>
      <c r="BA51" s="12"/>
      <c r="BB51" s="12"/>
      <c r="BC51" s="4"/>
    </row>
    <row r="52" spans="1:55" s="2" customFormat="1" ht="18.75" customHeight="1">
      <c r="A52" s="2" t="s">
        <v>35</v>
      </c>
      <c r="G52" s="1"/>
      <c r="K52" s="12"/>
      <c r="Q52" s="3"/>
      <c r="R52" s="3"/>
      <c r="BC52" s="4"/>
    </row>
  </sheetData>
  <mergeCells count="1">
    <mergeCell ref="A3:C3"/>
  </mergeCells>
  <phoneticPr fontId="1"/>
  <pageMargins left="0.91" right="0.28000000000000003" top="0.55000000000000004" bottom="0.27" header="0.51200000000000001" footer="0.23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zoomScale="80" workbookViewId="0">
      <pane ySplit="1" topLeftCell="A53" activePane="bottomLeft" state="frozen"/>
      <selection activeCell="C37" sqref="C37"/>
      <selection pane="bottomLeft" activeCell="N99" sqref="N99"/>
    </sheetView>
  </sheetViews>
  <sheetFormatPr defaultRowHeight="13.5"/>
  <cols>
    <col min="1" max="1" width="7.625" style="54" customWidth="1"/>
    <col min="2" max="2" width="8.75" style="54" bestFit="1" customWidth="1"/>
    <col min="3" max="3" width="9.625" style="54" bestFit="1" customWidth="1"/>
    <col min="4" max="4" width="13.875" style="54" bestFit="1" customWidth="1"/>
    <col min="5" max="5" width="8.375" style="54" bestFit="1" customWidth="1"/>
    <col min="6" max="6" width="8.75" style="54" bestFit="1" customWidth="1"/>
    <col min="7" max="7" width="13.875" style="54" bestFit="1" customWidth="1"/>
    <col min="8" max="8" width="11.375" style="54" bestFit="1" customWidth="1"/>
    <col min="9" max="9" width="16.125" style="54" bestFit="1" customWidth="1"/>
    <col min="10" max="10" width="10.75" style="54" bestFit="1" customWidth="1"/>
    <col min="11" max="11" width="11.25" style="54" bestFit="1" customWidth="1"/>
    <col min="12" max="12" width="10" style="54" customWidth="1"/>
    <col min="13" max="257" width="9" style="54"/>
    <col min="258" max="258" width="10.625" style="54" customWidth="1"/>
    <col min="259" max="267" width="9" style="54"/>
    <col min="268" max="268" width="10" style="54" customWidth="1"/>
    <col min="269" max="513" width="9" style="54"/>
    <col min="514" max="514" width="10.625" style="54" customWidth="1"/>
    <col min="515" max="523" width="9" style="54"/>
    <col min="524" max="524" width="10" style="54" customWidth="1"/>
    <col min="525" max="769" width="9" style="54"/>
    <col min="770" max="770" width="10.625" style="54" customWidth="1"/>
    <col min="771" max="779" width="9" style="54"/>
    <col min="780" max="780" width="10" style="54" customWidth="1"/>
    <col min="781" max="1025" width="9" style="54"/>
    <col min="1026" max="1026" width="10.625" style="54" customWidth="1"/>
    <col min="1027" max="1035" width="9" style="54"/>
    <col min="1036" max="1036" width="10" style="54" customWidth="1"/>
    <col min="1037" max="1281" width="9" style="54"/>
    <col min="1282" max="1282" width="10.625" style="54" customWidth="1"/>
    <col min="1283" max="1291" width="9" style="54"/>
    <col min="1292" max="1292" width="10" style="54" customWidth="1"/>
    <col min="1293" max="1537" width="9" style="54"/>
    <col min="1538" max="1538" width="10.625" style="54" customWidth="1"/>
    <col min="1539" max="1547" width="9" style="54"/>
    <col min="1548" max="1548" width="10" style="54" customWidth="1"/>
    <col min="1549" max="1793" width="9" style="54"/>
    <col min="1794" max="1794" width="10.625" style="54" customWidth="1"/>
    <col min="1795" max="1803" width="9" style="54"/>
    <col min="1804" max="1804" width="10" style="54" customWidth="1"/>
    <col min="1805" max="2049" width="9" style="54"/>
    <col min="2050" max="2050" width="10.625" style="54" customWidth="1"/>
    <col min="2051" max="2059" width="9" style="54"/>
    <col min="2060" max="2060" width="10" style="54" customWidth="1"/>
    <col min="2061" max="2305" width="9" style="54"/>
    <col min="2306" max="2306" width="10.625" style="54" customWidth="1"/>
    <col min="2307" max="2315" width="9" style="54"/>
    <col min="2316" max="2316" width="10" style="54" customWidth="1"/>
    <col min="2317" max="2561" width="9" style="54"/>
    <col min="2562" max="2562" width="10.625" style="54" customWidth="1"/>
    <col min="2563" max="2571" width="9" style="54"/>
    <col min="2572" max="2572" width="10" style="54" customWidth="1"/>
    <col min="2573" max="2817" width="9" style="54"/>
    <col min="2818" max="2818" width="10.625" style="54" customWidth="1"/>
    <col min="2819" max="2827" width="9" style="54"/>
    <col min="2828" max="2828" width="10" style="54" customWidth="1"/>
    <col min="2829" max="3073" width="9" style="54"/>
    <col min="3074" max="3074" width="10.625" style="54" customWidth="1"/>
    <col min="3075" max="3083" width="9" style="54"/>
    <col min="3084" max="3084" width="10" style="54" customWidth="1"/>
    <col min="3085" max="3329" width="9" style="54"/>
    <col min="3330" max="3330" width="10.625" style="54" customWidth="1"/>
    <col min="3331" max="3339" width="9" style="54"/>
    <col min="3340" max="3340" width="10" style="54" customWidth="1"/>
    <col min="3341" max="3585" width="9" style="54"/>
    <col min="3586" max="3586" width="10.625" style="54" customWidth="1"/>
    <col min="3587" max="3595" width="9" style="54"/>
    <col min="3596" max="3596" width="10" style="54" customWidth="1"/>
    <col min="3597" max="3841" width="9" style="54"/>
    <col min="3842" max="3842" width="10.625" style="54" customWidth="1"/>
    <col min="3843" max="3851" width="9" style="54"/>
    <col min="3852" max="3852" width="10" style="54" customWidth="1"/>
    <col min="3853" max="4097" width="9" style="54"/>
    <col min="4098" max="4098" width="10.625" style="54" customWidth="1"/>
    <col min="4099" max="4107" width="9" style="54"/>
    <col min="4108" max="4108" width="10" style="54" customWidth="1"/>
    <col min="4109" max="4353" width="9" style="54"/>
    <col min="4354" max="4354" width="10.625" style="54" customWidth="1"/>
    <col min="4355" max="4363" width="9" style="54"/>
    <col min="4364" max="4364" width="10" style="54" customWidth="1"/>
    <col min="4365" max="4609" width="9" style="54"/>
    <col min="4610" max="4610" width="10.625" style="54" customWidth="1"/>
    <col min="4611" max="4619" width="9" style="54"/>
    <col min="4620" max="4620" width="10" style="54" customWidth="1"/>
    <col min="4621" max="4865" width="9" style="54"/>
    <col min="4866" max="4866" width="10.625" style="54" customWidth="1"/>
    <col min="4867" max="4875" width="9" style="54"/>
    <col min="4876" max="4876" width="10" style="54" customWidth="1"/>
    <col min="4877" max="5121" width="9" style="54"/>
    <col min="5122" max="5122" width="10.625" style="54" customWidth="1"/>
    <col min="5123" max="5131" width="9" style="54"/>
    <col min="5132" max="5132" width="10" style="54" customWidth="1"/>
    <col min="5133" max="5377" width="9" style="54"/>
    <col min="5378" max="5378" width="10.625" style="54" customWidth="1"/>
    <col min="5379" max="5387" width="9" style="54"/>
    <col min="5388" max="5388" width="10" style="54" customWidth="1"/>
    <col min="5389" max="5633" width="9" style="54"/>
    <col min="5634" max="5634" width="10.625" style="54" customWidth="1"/>
    <col min="5635" max="5643" width="9" style="54"/>
    <col min="5644" max="5644" width="10" style="54" customWidth="1"/>
    <col min="5645" max="5889" width="9" style="54"/>
    <col min="5890" max="5890" width="10.625" style="54" customWidth="1"/>
    <col min="5891" max="5899" width="9" style="54"/>
    <col min="5900" max="5900" width="10" style="54" customWidth="1"/>
    <col min="5901" max="6145" width="9" style="54"/>
    <col min="6146" max="6146" width="10.625" style="54" customWidth="1"/>
    <col min="6147" max="6155" width="9" style="54"/>
    <col min="6156" max="6156" width="10" style="54" customWidth="1"/>
    <col min="6157" max="6401" width="9" style="54"/>
    <col min="6402" max="6402" width="10.625" style="54" customWidth="1"/>
    <col min="6403" max="6411" width="9" style="54"/>
    <col min="6412" max="6412" width="10" style="54" customWidth="1"/>
    <col min="6413" max="6657" width="9" style="54"/>
    <col min="6658" max="6658" width="10.625" style="54" customWidth="1"/>
    <col min="6659" max="6667" width="9" style="54"/>
    <col min="6668" max="6668" width="10" style="54" customWidth="1"/>
    <col min="6669" max="6913" width="9" style="54"/>
    <col min="6914" max="6914" width="10.625" style="54" customWidth="1"/>
    <col min="6915" max="6923" width="9" style="54"/>
    <col min="6924" max="6924" width="10" style="54" customWidth="1"/>
    <col min="6925" max="7169" width="9" style="54"/>
    <col min="7170" max="7170" width="10.625" style="54" customWidth="1"/>
    <col min="7171" max="7179" width="9" style="54"/>
    <col min="7180" max="7180" width="10" style="54" customWidth="1"/>
    <col min="7181" max="7425" width="9" style="54"/>
    <col min="7426" max="7426" width="10.625" style="54" customWidth="1"/>
    <col min="7427" max="7435" width="9" style="54"/>
    <col min="7436" max="7436" width="10" style="54" customWidth="1"/>
    <col min="7437" max="7681" width="9" style="54"/>
    <col min="7682" max="7682" width="10.625" style="54" customWidth="1"/>
    <col min="7683" max="7691" width="9" style="54"/>
    <col min="7692" max="7692" width="10" style="54" customWidth="1"/>
    <col min="7693" max="7937" width="9" style="54"/>
    <col min="7938" max="7938" width="10.625" style="54" customWidth="1"/>
    <col min="7939" max="7947" width="9" style="54"/>
    <col min="7948" max="7948" width="10" style="54" customWidth="1"/>
    <col min="7949" max="8193" width="9" style="54"/>
    <col min="8194" max="8194" width="10.625" style="54" customWidth="1"/>
    <col min="8195" max="8203" width="9" style="54"/>
    <col min="8204" max="8204" width="10" style="54" customWidth="1"/>
    <col min="8205" max="8449" width="9" style="54"/>
    <col min="8450" max="8450" width="10.625" style="54" customWidth="1"/>
    <col min="8451" max="8459" width="9" style="54"/>
    <col min="8460" max="8460" width="10" style="54" customWidth="1"/>
    <col min="8461" max="8705" width="9" style="54"/>
    <col min="8706" max="8706" width="10.625" style="54" customWidth="1"/>
    <col min="8707" max="8715" width="9" style="54"/>
    <col min="8716" max="8716" width="10" style="54" customWidth="1"/>
    <col min="8717" max="8961" width="9" style="54"/>
    <col min="8962" max="8962" width="10.625" style="54" customWidth="1"/>
    <col min="8963" max="8971" width="9" style="54"/>
    <col min="8972" max="8972" width="10" style="54" customWidth="1"/>
    <col min="8973" max="9217" width="9" style="54"/>
    <col min="9218" max="9218" width="10.625" style="54" customWidth="1"/>
    <col min="9219" max="9227" width="9" style="54"/>
    <col min="9228" max="9228" width="10" style="54" customWidth="1"/>
    <col min="9229" max="9473" width="9" style="54"/>
    <col min="9474" max="9474" width="10.625" style="54" customWidth="1"/>
    <col min="9475" max="9483" width="9" style="54"/>
    <col min="9484" max="9484" width="10" style="54" customWidth="1"/>
    <col min="9485" max="9729" width="9" style="54"/>
    <col min="9730" max="9730" width="10.625" style="54" customWidth="1"/>
    <col min="9731" max="9739" width="9" style="54"/>
    <col min="9740" max="9740" width="10" style="54" customWidth="1"/>
    <col min="9741" max="9985" width="9" style="54"/>
    <col min="9986" max="9986" width="10.625" style="54" customWidth="1"/>
    <col min="9987" max="9995" width="9" style="54"/>
    <col min="9996" max="9996" width="10" style="54" customWidth="1"/>
    <col min="9997" max="10241" width="9" style="54"/>
    <col min="10242" max="10242" width="10.625" style="54" customWidth="1"/>
    <col min="10243" max="10251" width="9" style="54"/>
    <col min="10252" max="10252" width="10" style="54" customWidth="1"/>
    <col min="10253" max="10497" width="9" style="54"/>
    <col min="10498" max="10498" width="10.625" style="54" customWidth="1"/>
    <col min="10499" max="10507" width="9" style="54"/>
    <col min="10508" max="10508" width="10" style="54" customWidth="1"/>
    <col min="10509" max="10753" width="9" style="54"/>
    <col min="10754" max="10754" width="10.625" style="54" customWidth="1"/>
    <col min="10755" max="10763" width="9" style="54"/>
    <col min="10764" max="10764" width="10" style="54" customWidth="1"/>
    <col min="10765" max="11009" width="9" style="54"/>
    <col min="11010" max="11010" width="10.625" style="54" customWidth="1"/>
    <col min="11011" max="11019" width="9" style="54"/>
    <col min="11020" max="11020" width="10" style="54" customWidth="1"/>
    <col min="11021" max="11265" width="9" style="54"/>
    <col min="11266" max="11266" width="10.625" style="54" customWidth="1"/>
    <col min="11267" max="11275" width="9" style="54"/>
    <col min="11276" max="11276" width="10" style="54" customWidth="1"/>
    <col min="11277" max="11521" width="9" style="54"/>
    <col min="11522" max="11522" width="10.625" style="54" customWidth="1"/>
    <col min="11523" max="11531" width="9" style="54"/>
    <col min="11532" max="11532" width="10" style="54" customWidth="1"/>
    <col min="11533" max="11777" width="9" style="54"/>
    <col min="11778" max="11778" width="10.625" style="54" customWidth="1"/>
    <col min="11779" max="11787" width="9" style="54"/>
    <col min="11788" max="11788" width="10" style="54" customWidth="1"/>
    <col min="11789" max="12033" width="9" style="54"/>
    <col min="12034" max="12034" width="10.625" style="54" customWidth="1"/>
    <col min="12035" max="12043" width="9" style="54"/>
    <col min="12044" max="12044" width="10" style="54" customWidth="1"/>
    <col min="12045" max="12289" width="9" style="54"/>
    <col min="12290" max="12290" width="10.625" style="54" customWidth="1"/>
    <col min="12291" max="12299" width="9" style="54"/>
    <col min="12300" max="12300" width="10" style="54" customWidth="1"/>
    <col min="12301" max="12545" width="9" style="54"/>
    <col min="12546" max="12546" width="10.625" style="54" customWidth="1"/>
    <col min="12547" max="12555" width="9" style="54"/>
    <col min="12556" max="12556" width="10" style="54" customWidth="1"/>
    <col min="12557" max="12801" width="9" style="54"/>
    <col min="12802" max="12802" width="10.625" style="54" customWidth="1"/>
    <col min="12803" max="12811" width="9" style="54"/>
    <col min="12812" max="12812" width="10" style="54" customWidth="1"/>
    <col min="12813" max="13057" width="9" style="54"/>
    <col min="13058" max="13058" width="10.625" style="54" customWidth="1"/>
    <col min="13059" max="13067" width="9" style="54"/>
    <col min="13068" max="13068" width="10" style="54" customWidth="1"/>
    <col min="13069" max="13313" width="9" style="54"/>
    <col min="13314" max="13314" width="10.625" style="54" customWidth="1"/>
    <col min="13315" max="13323" width="9" style="54"/>
    <col min="13324" max="13324" width="10" style="54" customWidth="1"/>
    <col min="13325" max="13569" width="9" style="54"/>
    <col min="13570" max="13570" width="10.625" style="54" customWidth="1"/>
    <col min="13571" max="13579" width="9" style="54"/>
    <col min="13580" max="13580" width="10" style="54" customWidth="1"/>
    <col min="13581" max="13825" width="9" style="54"/>
    <col min="13826" max="13826" width="10.625" style="54" customWidth="1"/>
    <col min="13827" max="13835" width="9" style="54"/>
    <col min="13836" max="13836" width="10" style="54" customWidth="1"/>
    <col min="13837" max="14081" width="9" style="54"/>
    <col min="14082" max="14082" width="10.625" style="54" customWidth="1"/>
    <col min="14083" max="14091" width="9" style="54"/>
    <col min="14092" max="14092" width="10" style="54" customWidth="1"/>
    <col min="14093" max="14337" width="9" style="54"/>
    <col min="14338" max="14338" width="10.625" style="54" customWidth="1"/>
    <col min="14339" max="14347" width="9" style="54"/>
    <col min="14348" max="14348" width="10" style="54" customWidth="1"/>
    <col min="14349" max="14593" width="9" style="54"/>
    <col min="14594" max="14594" width="10.625" style="54" customWidth="1"/>
    <col min="14595" max="14603" width="9" style="54"/>
    <col min="14604" max="14604" width="10" style="54" customWidth="1"/>
    <col min="14605" max="14849" width="9" style="54"/>
    <col min="14850" max="14850" width="10.625" style="54" customWidth="1"/>
    <col min="14851" max="14859" width="9" style="54"/>
    <col min="14860" max="14860" width="10" style="54" customWidth="1"/>
    <col min="14861" max="15105" width="9" style="54"/>
    <col min="15106" max="15106" width="10.625" style="54" customWidth="1"/>
    <col min="15107" max="15115" width="9" style="54"/>
    <col min="15116" max="15116" width="10" style="54" customWidth="1"/>
    <col min="15117" max="15361" width="9" style="54"/>
    <col min="15362" max="15362" width="10.625" style="54" customWidth="1"/>
    <col min="15363" max="15371" width="9" style="54"/>
    <col min="15372" max="15372" width="10" style="54" customWidth="1"/>
    <col min="15373" max="15617" width="9" style="54"/>
    <col min="15618" max="15618" width="10.625" style="54" customWidth="1"/>
    <col min="15619" max="15627" width="9" style="54"/>
    <col min="15628" max="15628" width="10" style="54" customWidth="1"/>
    <col min="15629" max="15873" width="9" style="54"/>
    <col min="15874" max="15874" width="10.625" style="54" customWidth="1"/>
    <col min="15875" max="15883" width="9" style="54"/>
    <col min="15884" max="15884" width="10" style="54" customWidth="1"/>
    <col min="15885" max="16129" width="9" style="54"/>
    <col min="16130" max="16130" width="10.625" style="54" customWidth="1"/>
    <col min="16131" max="16139" width="9" style="54"/>
    <col min="16140" max="16140" width="10" style="54" customWidth="1"/>
    <col min="16141" max="16384" width="9" style="54"/>
  </cols>
  <sheetData>
    <row r="1" spans="1:11" s="61" customFormat="1">
      <c r="A1" s="65" t="s">
        <v>246</v>
      </c>
      <c r="B1" s="64"/>
      <c r="E1" s="63"/>
      <c r="G1" s="138"/>
      <c r="H1" s="138"/>
      <c r="I1" s="138"/>
      <c r="J1" s="63"/>
      <c r="K1" s="63"/>
    </row>
    <row r="2" spans="1:11" s="61" customFormat="1">
      <c r="B2" s="64"/>
      <c r="E2" s="65" t="s">
        <v>62</v>
      </c>
      <c r="F2" s="66" t="s">
        <v>63</v>
      </c>
      <c r="G2" s="66" t="s">
        <v>64</v>
      </c>
      <c r="H2" s="66" t="s">
        <v>65</v>
      </c>
      <c r="J2" s="139"/>
      <c r="K2" s="63"/>
    </row>
    <row r="3" spans="1:11" s="61" customFormat="1">
      <c r="A3" s="61" t="s">
        <v>248</v>
      </c>
      <c r="B3" s="79" t="s">
        <v>266</v>
      </c>
      <c r="C3" s="68"/>
      <c r="D3" s="68"/>
      <c r="E3" s="63"/>
      <c r="F3" s="67" t="s">
        <v>66</v>
      </c>
      <c r="G3" s="67" t="s">
        <v>67</v>
      </c>
      <c r="H3" s="67" t="s">
        <v>67</v>
      </c>
      <c r="J3" s="139"/>
      <c r="K3" s="63"/>
    </row>
    <row r="4" spans="1:11" s="61" customFormat="1">
      <c r="A4" s="61" t="s">
        <v>250</v>
      </c>
      <c r="B4" s="79" t="s">
        <v>251</v>
      </c>
      <c r="C4" s="140"/>
      <c r="D4" s="68"/>
      <c r="E4" s="63"/>
      <c r="F4" s="67" t="s">
        <v>69</v>
      </c>
      <c r="G4" s="67" t="s">
        <v>70</v>
      </c>
      <c r="H4" s="67" t="s">
        <v>70</v>
      </c>
      <c r="J4" s="139"/>
      <c r="K4" s="63"/>
    </row>
    <row r="5" spans="1:11" s="61" customFormat="1">
      <c r="A5" s="61" t="s">
        <v>253</v>
      </c>
      <c r="B5" s="79">
        <v>8701</v>
      </c>
      <c r="C5" s="140"/>
      <c r="D5" s="68"/>
      <c r="E5" s="63"/>
      <c r="F5" s="66" t="s">
        <v>72</v>
      </c>
      <c r="G5" s="67" t="s">
        <v>73</v>
      </c>
      <c r="H5" s="67" t="s">
        <v>73</v>
      </c>
      <c r="J5" s="63"/>
      <c r="K5" s="63"/>
    </row>
    <row r="6" spans="1:11" s="61" customFormat="1">
      <c r="B6" s="64"/>
      <c r="C6" s="140"/>
      <c r="D6" s="68"/>
      <c r="E6" s="63"/>
      <c r="F6" s="63"/>
      <c r="G6" s="67" t="s">
        <v>74</v>
      </c>
      <c r="H6" s="67" t="s">
        <v>74</v>
      </c>
      <c r="J6" s="141"/>
    </row>
    <row r="7" spans="1:11" s="61" customFormat="1">
      <c r="A7" s="163"/>
      <c r="B7" s="54"/>
      <c r="C7" s="68"/>
      <c r="D7" s="68"/>
      <c r="E7" s="63"/>
      <c r="F7" s="63"/>
      <c r="G7" s="66" t="s">
        <v>75</v>
      </c>
      <c r="H7" s="66" t="s">
        <v>76</v>
      </c>
      <c r="J7" s="142"/>
      <c r="K7" s="63"/>
    </row>
    <row r="8" spans="1:11" s="61" customFormat="1">
      <c r="B8" s="64"/>
      <c r="E8" s="63"/>
      <c r="F8" s="63"/>
      <c r="G8" s="63"/>
      <c r="H8" s="59"/>
      <c r="I8" s="59"/>
      <c r="J8" s="62"/>
      <c r="K8" s="63"/>
    </row>
    <row r="9" spans="1:11" s="61" customFormat="1">
      <c r="A9" s="143" t="s">
        <v>254</v>
      </c>
      <c r="B9" s="144" t="s">
        <v>78</v>
      </c>
      <c r="C9" s="144" t="s">
        <v>79</v>
      </c>
      <c r="D9" s="144" t="s">
        <v>80</v>
      </c>
      <c r="E9" s="144" t="s">
        <v>81</v>
      </c>
      <c r="F9" s="144" t="s">
        <v>82</v>
      </c>
      <c r="G9" s="144" t="s">
        <v>83</v>
      </c>
      <c r="H9" s="144" t="s">
        <v>84</v>
      </c>
      <c r="I9" s="144" t="s">
        <v>85</v>
      </c>
      <c r="J9" s="144" t="s">
        <v>86</v>
      </c>
      <c r="K9" s="144" t="s">
        <v>255</v>
      </c>
    </row>
    <row r="10" spans="1:11" s="61" customFormat="1">
      <c r="A10" s="64">
        <v>1</v>
      </c>
      <c r="B10" s="139" t="s">
        <v>265</v>
      </c>
      <c r="C10" s="63">
        <v>257</v>
      </c>
      <c r="D10" s="63">
        <v>236</v>
      </c>
      <c r="E10" s="63">
        <v>218.8</v>
      </c>
      <c r="F10" s="63">
        <v>2</v>
      </c>
      <c r="G10" s="63">
        <v>2.2000000000000002</v>
      </c>
      <c r="H10" s="149">
        <v>1</v>
      </c>
      <c r="I10" s="63">
        <v>4.8</v>
      </c>
      <c r="J10" s="145" t="s">
        <v>96</v>
      </c>
      <c r="K10" s="63">
        <v>14</v>
      </c>
    </row>
    <row r="11" spans="1:11" s="61" customFormat="1">
      <c r="A11" s="79">
        <v>2</v>
      </c>
      <c r="B11" s="139" t="s">
        <v>265</v>
      </c>
      <c r="C11" s="54">
        <v>275</v>
      </c>
      <c r="D11" s="54">
        <v>234</v>
      </c>
      <c r="E11" s="54">
        <v>229.9</v>
      </c>
      <c r="F11" s="63">
        <v>2</v>
      </c>
      <c r="G11" s="63">
        <v>2.1</v>
      </c>
      <c r="H11" s="149">
        <v>1</v>
      </c>
      <c r="I11" s="63">
        <v>10.4</v>
      </c>
      <c r="J11" s="145" t="s">
        <v>96</v>
      </c>
      <c r="K11" s="63">
        <v>14</v>
      </c>
    </row>
    <row r="12" spans="1:11" s="61" customFormat="1">
      <c r="A12" s="79">
        <v>3</v>
      </c>
      <c r="B12" s="139" t="s">
        <v>265</v>
      </c>
      <c r="C12" s="54">
        <v>268</v>
      </c>
      <c r="D12" s="54">
        <v>227</v>
      </c>
      <c r="E12" s="54">
        <v>192.7</v>
      </c>
      <c r="F12" s="63">
        <v>2</v>
      </c>
      <c r="G12" s="63">
        <v>3.8</v>
      </c>
      <c r="H12" s="149">
        <v>1</v>
      </c>
      <c r="I12" s="63">
        <v>1.2</v>
      </c>
      <c r="J12" s="145" t="s">
        <v>261</v>
      </c>
      <c r="K12" s="160" t="s">
        <v>267</v>
      </c>
    </row>
    <row r="13" spans="1:11" s="61" customFormat="1">
      <c r="A13" s="64">
        <v>4</v>
      </c>
      <c r="B13" s="139" t="s">
        <v>265</v>
      </c>
      <c r="C13" s="54">
        <v>259</v>
      </c>
      <c r="D13" s="54">
        <v>223</v>
      </c>
      <c r="E13" s="54">
        <v>198.4</v>
      </c>
      <c r="F13" s="63">
        <v>2</v>
      </c>
      <c r="G13" s="63">
        <v>1.9</v>
      </c>
      <c r="H13" s="149">
        <v>1</v>
      </c>
      <c r="I13" s="63">
        <v>2.2000000000000002</v>
      </c>
      <c r="J13" s="145" t="s">
        <v>96</v>
      </c>
      <c r="K13" s="145">
        <v>14</v>
      </c>
    </row>
    <row r="14" spans="1:11" s="61" customFormat="1">
      <c r="A14" s="79">
        <v>5</v>
      </c>
      <c r="B14" s="139" t="s">
        <v>265</v>
      </c>
      <c r="C14" s="54">
        <v>293</v>
      </c>
      <c r="D14" s="54">
        <v>251</v>
      </c>
      <c r="E14" s="54">
        <v>310.7</v>
      </c>
      <c r="F14" s="63">
        <v>2</v>
      </c>
      <c r="G14" s="63">
        <v>4.9000000000000004</v>
      </c>
      <c r="H14" s="149">
        <v>2</v>
      </c>
      <c r="I14" s="63">
        <v>3.5</v>
      </c>
      <c r="J14" s="145" t="s">
        <v>96</v>
      </c>
      <c r="K14" s="145">
        <v>14</v>
      </c>
    </row>
    <row r="15" spans="1:11" s="61" customFormat="1">
      <c r="A15" s="79">
        <v>6</v>
      </c>
      <c r="B15" s="139" t="s">
        <v>265</v>
      </c>
      <c r="C15" s="54">
        <v>314</v>
      </c>
      <c r="D15" s="54">
        <v>267</v>
      </c>
      <c r="E15" s="54">
        <v>313.3</v>
      </c>
      <c r="F15" s="63">
        <v>2</v>
      </c>
      <c r="G15" s="63">
        <v>7.1</v>
      </c>
      <c r="H15" s="149">
        <v>5</v>
      </c>
      <c r="I15" s="63">
        <v>10.4</v>
      </c>
      <c r="J15" s="145" t="s">
        <v>96</v>
      </c>
      <c r="K15" s="145">
        <v>14</v>
      </c>
    </row>
    <row r="16" spans="1:11" s="61" customFormat="1">
      <c r="A16" s="64">
        <v>7</v>
      </c>
      <c r="B16" s="139" t="s">
        <v>265</v>
      </c>
      <c r="C16" s="54">
        <v>303</v>
      </c>
      <c r="D16" s="54">
        <v>258</v>
      </c>
      <c r="E16" s="54">
        <v>283.39999999999998</v>
      </c>
      <c r="F16" s="63">
        <v>2</v>
      </c>
      <c r="G16" s="63">
        <v>2</v>
      </c>
      <c r="H16" s="149">
        <v>1</v>
      </c>
      <c r="I16" s="63">
        <v>13.2</v>
      </c>
      <c r="J16" s="145" t="s">
        <v>96</v>
      </c>
      <c r="K16" s="145">
        <v>14</v>
      </c>
    </row>
    <row r="17" spans="1:11">
      <c r="A17" s="79">
        <v>8</v>
      </c>
      <c r="B17" s="139" t="s">
        <v>265</v>
      </c>
      <c r="C17" s="54">
        <v>248</v>
      </c>
      <c r="D17" s="54">
        <v>209</v>
      </c>
      <c r="E17" s="54">
        <v>157.30000000000001</v>
      </c>
      <c r="F17" s="63">
        <v>1</v>
      </c>
      <c r="G17" s="63">
        <v>1.2</v>
      </c>
      <c r="H17" s="149">
        <v>2</v>
      </c>
      <c r="I17" s="63">
        <v>5.7</v>
      </c>
      <c r="J17" s="145" t="s">
        <v>96</v>
      </c>
      <c r="K17" s="145">
        <v>14</v>
      </c>
    </row>
    <row r="18" spans="1:11">
      <c r="A18" s="79">
        <v>9</v>
      </c>
      <c r="B18" s="139" t="s">
        <v>265</v>
      </c>
      <c r="C18" s="54">
        <v>286</v>
      </c>
      <c r="D18" s="54">
        <v>244</v>
      </c>
      <c r="E18" s="54">
        <v>267.8</v>
      </c>
      <c r="F18" s="63">
        <v>2</v>
      </c>
      <c r="G18" s="63">
        <v>2.8</v>
      </c>
      <c r="H18" s="149">
        <v>1</v>
      </c>
      <c r="I18" s="63">
        <v>3.1</v>
      </c>
      <c r="J18" s="145" t="s">
        <v>96</v>
      </c>
      <c r="K18" s="145">
        <v>14</v>
      </c>
    </row>
    <row r="19" spans="1:11">
      <c r="A19" s="64">
        <v>10</v>
      </c>
      <c r="B19" s="139" t="s">
        <v>265</v>
      </c>
      <c r="C19" s="54">
        <v>310</v>
      </c>
      <c r="D19" s="54">
        <v>263</v>
      </c>
      <c r="E19" s="54">
        <v>282.10000000000002</v>
      </c>
      <c r="F19" s="63">
        <v>2</v>
      </c>
      <c r="G19" s="63">
        <v>5.8</v>
      </c>
      <c r="H19" s="149">
        <v>5</v>
      </c>
      <c r="I19" s="63">
        <v>18.899999999999999</v>
      </c>
      <c r="J19" s="145" t="s">
        <v>96</v>
      </c>
      <c r="K19" s="145">
        <v>14</v>
      </c>
    </row>
    <row r="20" spans="1:11">
      <c r="A20" s="79">
        <v>11</v>
      </c>
      <c r="B20" s="139" t="s">
        <v>265</v>
      </c>
      <c r="C20" s="54">
        <v>351</v>
      </c>
      <c r="D20" s="54">
        <v>299</v>
      </c>
      <c r="E20" s="54">
        <v>408</v>
      </c>
      <c r="F20" s="63">
        <v>2</v>
      </c>
      <c r="G20" s="63">
        <v>13</v>
      </c>
      <c r="H20" s="149">
        <v>5</v>
      </c>
      <c r="I20" s="63">
        <v>9</v>
      </c>
      <c r="J20" s="145" t="s">
        <v>268</v>
      </c>
      <c r="K20" s="154" t="s">
        <v>269</v>
      </c>
    </row>
    <row r="21" spans="1:11">
      <c r="A21" s="79">
        <v>12</v>
      </c>
      <c r="B21" s="139" t="s">
        <v>265</v>
      </c>
      <c r="C21" s="54">
        <v>302</v>
      </c>
      <c r="D21" s="54">
        <v>257</v>
      </c>
      <c r="E21" s="54">
        <v>277.2</v>
      </c>
      <c r="F21" s="63">
        <v>2</v>
      </c>
      <c r="G21" s="63">
        <v>5</v>
      </c>
      <c r="H21" s="149">
        <v>5</v>
      </c>
      <c r="I21" s="63">
        <v>3.1</v>
      </c>
      <c r="J21" s="145" t="s">
        <v>96</v>
      </c>
      <c r="K21" s="145">
        <v>14</v>
      </c>
    </row>
    <row r="22" spans="1:11">
      <c r="A22" s="64">
        <v>13</v>
      </c>
      <c r="B22" s="139" t="s">
        <v>265</v>
      </c>
      <c r="C22" s="54">
        <v>278</v>
      </c>
      <c r="D22" s="54">
        <v>237</v>
      </c>
      <c r="E22" s="54">
        <v>220.9</v>
      </c>
      <c r="F22" s="63">
        <v>2</v>
      </c>
      <c r="G22" s="63">
        <v>1.8</v>
      </c>
      <c r="H22" s="101">
        <v>1</v>
      </c>
      <c r="I22" s="63">
        <v>2.4</v>
      </c>
      <c r="J22" s="145" t="s">
        <v>96</v>
      </c>
      <c r="K22" s="145">
        <v>14</v>
      </c>
    </row>
    <row r="23" spans="1:11">
      <c r="A23" s="79">
        <v>14</v>
      </c>
      <c r="B23" s="139" t="s">
        <v>265</v>
      </c>
      <c r="C23" s="54">
        <v>317</v>
      </c>
      <c r="D23" s="54">
        <v>270</v>
      </c>
      <c r="E23" s="54">
        <v>318.7</v>
      </c>
      <c r="F23" s="63">
        <v>2</v>
      </c>
      <c r="G23" s="63">
        <v>10.6</v>
      </c>
      <c r="H23" s="101">
        <v>1</v>
      </c>
      <c r="I23" s="63">
        <v>6.3</v>
      </c>
      <c r="J23" s="145" t="s">
        <v>96</v>
      </c>
      <c r="K23" s="145">
        <v>14</v>
      </c>
    </row>
    <row r="24" spans="1:11">
      <c r="A24" s="79">
        <v>15</v>
      </c>
      <c r="B24" s="139" t="s">
        <v>265</v>
      </c>
      <c r="C24" s="54">
        <v>276</v>
      </c>
      <c r="D24" s="54">
        <v>234</v>
      </c>
      <c r="E24" s="54">
        <v>203.3</v>
      </c>
      <c r="F24" s="63">
        <v>2</v>
      </c>
      <c r="G24" s="63">
        <v>4</v>
      </c>
      <c r="H24" s="101">
        <v>5</v>
      </c>
      <c r="I24" s="63">
        <v>7</v>
      </c>
      <c r="J24" s="145" t="s">
        <v>96</v>
      </c>
      <c r="K24" s="145">
        <v>14</v>
      </c>
    </row>
    <row r="25" spans="1:11">
      <c r="A25" s="64">
        <v>16</v>
      </c>
      <c r="B25" s="139" t="s">
        <v>265</v>
      </c>
      <c r="C25" s="54">
        <v>276</v>
      </c>
      <c r="D25" s="54">
        <v>234</v>
      </c>
      <c r="E25" s="54">
        <v>229.3</v>
      </c>
      <c r="F25" s="63">
        <v>2</v>
      </c>
      <c r="G25" s="63">
        <v>1.6</v>
      </c>
      <c r="H25" s="101">
        <v>1</v>
      </c>
      <c r="I25" s="63">
        <v>9.6999999999999993</v>
      </c>
      <c r="J25" s="145" t="s">
        <v>96</v>
      </c>
      <c r="K25" s="145">
        <v>14</v>
      </c>
    </row>
    <row r="26" spans="1:11">
      <c r="A26" s="79">
        <v>17</v>
      </c>
      <c r="B26" s="139" t="s">
        <v>265</v>
      </c>
      <c r="C26" s="54">
        <v>299</v>
      </c>
      <c r="D26" s="54">
        <v>255</v>
      </c>
      <c r="E26" s="54">
        <v>296.60000000000002</v>
      </c>
      <c r="F26" s="63">
        <v>2</v>
      </c>
      <c r="G26" s="63">
        <v>2.5</v>
      </c>
      <c r="H26" s="101">
        <v>1</v>
      </c>
      <c r="I26" s="63">
        <v>24.6</v>
      </c>
      <c r="J26" s="145" t="s">
        <v>96</v>
      </c>
      <c r="K26" s="145">
        <v>14</v>
      </c>
    </row>
    <row r="27" spans="1:11">
      <c r="A27" s="79">
        <v>18</v>
      </c>
      <c r="B27" s="139" t="s">
        <v>265</v>
      </c>
      <c r="C27" s="54">
        <v>280</v>
      </c>
      <c r="D27" s="54">
        <v>237</v>
      </c>
      <c r="E27" s="54">
        <v>246.8</v>
      </c>
      <c r="F27" s="63">
        <v>2</v>
      </c>
      <c r="G27" s="63" t="s">
        <v>270</v>
      </c>
      <c r="H27" s="101">
        <v>1</v>
      </c>
      <c r="I27" s="63">
        <v>9.1</v>
      </c>
      <c r="J27" s="145" t="s">
        <v>96</v>
      </c>
      <c r="K27" s="145">
        <v>14</v>
      </c>
    </row>
    <row r="28" spans="1:11">
      <c r="A28" s="64">
        <v>19</v>
      </c>
      <c r="B28" s="139" t="s">
        <v>265</v>
      </c>
      <c r="C28" s="54">
        <v>354</v>
      </c>
      <c r="D28" s="54">
        <v>308</v>
      </c>
      <c r="E28" s="54">
        <v>512.6</v>
      </c>
      <c r="F28" s="63">
        <v>2</v>
      </c>
      <c r="G28" s="63">
        <v>17.5</v>
      </c>
      <c r="H28" s="101">
        <v>2</v>
      </c>
      <c r="I28" s="63">
        <v>17.2</v>
      </c>
      <c r="J28" s="145" t="s">
        <v>96</v>
      </c>
      <c r="K28" s="145">
        <v>14</v>
      </c>
    </row>
    <row r="29" spans="1:11">
      <c r="A29" s="146">
        <v>20</v>
      </c>
      <c r="B29" s="139" t="s">
        <v>265</v>
      </c>
      <c r="C29" s="147">
        <v>301</v>
      </c>
      <c r="D29" s="147">
        <v>256</v>
      </c>
      <c r="E29" s="101">
        <v>280</v>
      </c>
      <c r="F29" s="63">
        <v>2</v>
      </c>
      <c r="G29" s="148">
        <v>4.3</v>
      </c>
      <c r="H29" s="101">
        <v>2</v>
      </c>
      <c r="I29" s="148">
        <v>4.7</v>
      </c>
      <c r="J29" s="145" t="s">
        <v>96</v>
      </c>
      <c r="K29" s="145">
        <v>14</v>
      </c>
    </row>
    <row r="30" spans="1:11">
      <c r="A30" s="146">
        <v>21</v>
      </c>
      <c r="B30" s="139" t="s">
        <v>265</v>
      </c>
      <c r="C30" s="101">
        <v>255</v>
      </c>
      <c r="D30" s="101">
        <v>214</v>
      </c>
      <c r="E30" s="101">
        <v>172</v>
      </c>
      <c r="F30" s="63">
        <v>2</v>
      </c>
      <c r="G30" s="148">
        <v>1.4</v>
      </c>
      <c r="H30" s="101">
        <v>1</v>
      </c>
      <c r="I30" s="148">
        <v>5.2</v>
      </c>
      <c r="J30" s="145" t="s">
        <v>96</v>
      </c>
      <c r="K30" s="145">
        <v>14</v>
      </c>
    </row>
    <row r="31" spans="1:11">
      <c r="A31" s="146">
        <v>22</v>
      </c>
      <c r="B31" s="139" t="s">
        <v>265</v>
      </c>
      <c r="C31" s="101">
        <v>300</v>
      </c>
      <c r="D31" s="101">
        <v>256</v>
      </c>
      <c r="E31" s="101">
        <v>223.7</v>
      </c>
      <c r="F31" s="63">
        <v>2</v>
      </c>
      <c r="G31" s="148">
        <v>4</v>
      </c>
      <c r="H31" s="101">
        <v>2</v>
      </c>
      <c r="I31" s="148">
        <v>16.899999999999999</v>
      </c>
      <c r="J31" s="145" t="s">
        <v>96</v>
      </c>
      <c r="K31" s="145">
        <v>0</v>
      </c>
    </row>
    <row r="32" spans="1:11">
      <c r="A32" s="146">
        <v>23</v>
      </c>
      <c r="B32" s="139" t="s">
        <v>265</v>
      </c>
      <c r="C32" s="101">
        <v>285</v>
      </c>
      <c r="D32" s="101">
        <v>244</v>
      </c>
      <c r="E32" s="101">
        <v>269.3</v>
      </c>
      <c r="F32" s="63">
        <v>2</v>
      </c>
      <c r="G32" s="148">
        <v>2.8</v>
      </c>
      <c r="H32" s="101">
        <v>1</v>
      </c>
      <c r="I32" s="148">
        <v>5.6</v>
      </c>
      <c r="J32" s="145" t="s">
        <v>271</v>
      </c>
      <c r="K32" s="154" t="s">
        <v>159</v>
      </c>
    </row>
    <row r="33" spans="1:11">
      <c r="A33" s="146">
        <v>24</v>
      </c>
      <c r="B33" s="139" t="s">
        <v>265</v>
      </c>
      <c r="C33" s="101">
        <v>269</v>
      </c>
      <c r="D33" s="101">
        <v>229</v>
      </c>
      <c r="E33" s="101">
        <v>192.1</v>
      </c>
      <c r="F33" s="63">
        <v>2</v>
      </c>
      <c r="G33" s="148">
        <v>2.2000000000000002</v>
      </c>
      <c r="H33" s="101">
        <v>1</v>
      </c>
      <c r="I33" s="148">
        <v>5.5</v>
      </c>
      <c r="J33" s="145" t="s">
        <v>96</v>
      </c>
      <c r="K33" s="145">
        <v>14</v>
      </c>
    </row>
    <row r="34" spans="1:11">
      <c r="A34" s="146">
        <v>25</v>
      </c>
      <c r="B34" s="139" t="s">
        <v>265</v>
      </c>
      <c r="C34" s="101">
        <v>292</v>
      </c>
      <c r="D34" s="101">
        <v>248</v>
      </c>
      <c r="E34" s="101">
        <v>258.60000000000002</v>
      </c>
      <c r="F34" s="63">
        <v>2</v>
      </c>
      <c r="G34" s="148">
        <v>3.4</v>
      </c>
      <c r="H34" s="101">
        <v>2</v>
      </c>
      <c r="I34" s="148">
        <v>6.5</v>
      </c>
      <c r="J34" s="145" t="s">
        <v>96</v>
      </c>
      <c r="K34" s="145">
        <v>14</v>
      </c>
    </row>
    <row r="35" spans="1:11">
      <c r="A35" s="146">
        <v>26</v>
      </c>
      <c r="B35" s="139" t="s">
        <v>265</v>
      </c>
      <c r="C35" s="101">
        <v>261</v>
      </c>
      <c r="D35" s="101">
        <v>219</v>
      </c>
      <c r="E35" s="101">
        <v>186.7</v>
      </c>
      <c r="F35" s="63">
        <v>2</v>
      </c>
      <c r="G35" s="148">
        <v>1.6</v>
      </c>
      <c r="H35" s="101">
        <v>1</v>
      </c>
      <c r="I35" s="148">
        <v>5.3</v>
      </c>
      <c r="J35" s="145" t="s">
        <v>96</v>
      </c>
      <c r="K35" s="145">
        <v>14</v>
      </c>
    </row>
    <row r="36" spans="1:11">
      <c r="A36" s="146">
        <v>27</v>
      </c>
      <c r="B36" s="139" t="s">
        <v>265</v>
      </c>
      <c r="C36" s="101">
        <v>290</v>
      </c>
      <c r="D36" s="101">
        <v>244</v>
      </c>
      <c r="E36" s="101">
        <v>268.89999999999998</v>
      </c>
      <c r="F36" s="63">
        <v>2</v>
      </c>
      <c r="G36" s="148">
        <v>3.7</v>
      </c>
      <c r="H36" s="101">
        <v>2</v>
      </c>
      <c r="I36" s="148">
        <v>11</v>
      </c>
      <c r="J36" s="145" t="s">
        <v>96</v>
      </c>
      <c r="K36" s="145">
        <v>14</v>
      </c>
    </row>
    <row r="37" spans="1:11">
      <c r="A37" s="146">
        <v>28</v>
      </c>
      <c r="B37" s="139" t="s">
        <v>265</v>
      </c>
      <c r="C37" s="101">
        <v>270</v>
      </c>
      <c r="D37" s="101">
        <v>230</v>
      </c>
      <c r="E37" s="101">
        <v>231.5</v>
      </c>
      <c r="F37" s="63">
        <v>2</v>
      </c>
      <c r="G37" s="148">
        <v>13.3</v>
      </c>
      <c r="H37" s="101">
        <v>2</v>
      </c>
      <c r="I37" s="148">
        <v>3.4</v>
      </c>
      <c r="J37" s="145" t="s">
        <v>96</v>
      </c>
      <c r="K37" s="145">
        <v>14</v>
      </c>
    </row>
    <row r="38" spans="1:11">
      <c r="A38" s="146">
        <v>29</v>
      </c>
      <c r="B38" s="139" t="s">
        <v>265</v>
      </c>
      <c r="C38" s="101">
        <v>294</v>
      </c>
      <c r="D38" s="101">
        <v>251</v>
      </c>
      <c r="E38" s="101">
        <v>265.5</v>
      </c>
      <c r="F38" s="63">
        <v>2</v>
      </c>
      <c r="G38" s="148">
        <v>1.9</v>
      </c>
      <c r="H38" s="101">
        <v>1</v>
      </c>
      <c r="I38" s="148">
        <v>10.6</v>
      </c>
      <c r="J38" s="145" t="s">
        <v>96</v>
      </c>
      <c r="K38" s="145">
        <v>14</v>
      </c>
    </row>
    <row r="39" spans="1:11">
      <c r="A39" s="146">
        <v>30</v>
      </c>
      <c r="B39" s="139" t="s">
        <v>265</v>
      </c>
      <c r="C39" s="101">
        <v>280</v>
      </c>
      <c r="D39" s="101">
        <v>238</v>
      </c>
      <c r="E39" s="101">
        <v>229.3</v>
      </c>
      <c r="F39" s="63">
        <v>2</v>
      </c>
      <c r="G39" s="148">
        <v>4.8</v>
      </c>
      <c r="H39" s="101">
        <v>5</v>
      </c>
      <c r="I39" s="148">
        <v>5.9</v>
      </c>
      <c r="J39" s="145" t="s">
        <v>272</v>
      </c>
      <c r="K39" s="154" t="s">
        <v>273</v>
      </c>
    </row>
    <row r="40" spans="1:11">
      <c r="A40" s="146">
        <v>31</v>
      </c>
      <c r="B40" s="139" t="s">
        <v>265</v>
      </c>
      <c r="C40" s="101">
        <v>310</v>
      </c>
      <c r="D40" s="101">
        <v>262</v>
      </c>
      <c r="E40" s="101">
        <v>305.7</v>
      </c>
      <c r="F40" s="63">
        <v>2</v>
      </c>
      <c r="G40" s="148">
        <v>1.2</v>
      </c>
      <c r="H40" s="101">
        <v>5</v>
      </c>
      <c r="I40" s="148">
        <v>12.1</v>
      </c>
      <c r="J40" s="145" t="s">
        <v>96</v>
      </c>
      <c r="K40" s="145">
        <v>14</v>
      </c>
    </row>
    <row r="41" spans="1:11">
      <c r="A41" s="146">
        <v>32</v>
      </c>
      <c r="B41" s="139" t="s">
        <v>265</v>
      </c>
      <c r="C41" s="101">
        <v>293</v>
      </c>
      <c r="D41" s="101">
        <v>248</v>
      </c>
      <c r="E41" s="101">
        <v>264.10000000000002</v>
      </c>
      <c r="F41" s="63">
        <v>2</v>
      </c>
      <c r="G41" s="148">
        <v>4.5</v>
      </c>
      <c r="H41" s="101">
        <v>1</v>
      </c>
      <c r="I41" s="148">
        <v>7.5</v>
      </c>
      <c r="J41" s="145" t="s">
        <v>96</v>
      </c>
      <c r="K41" s="145">
        <v>14</v>
      </c>
    </row>
    <row r="42" spans="1:11">
      <c r="A42" s="146">
        <v>33</v>
      </c>
      <c r="B42" s="139" t="s">
        <v>265</v>
      </c>
      <c r="C42" s="101">
        <v>295</v>
      </c>
      <c r="D42" s="101">
        <v>251</v>
      </c>
      <c r="E42" s="101">
        <v>308.89999999999998</v>
      </c>
      <c r="F42" s="63">
        <v>2</v>
      </c>
      <c r="G42" s="148">
        <v>6.4</v>
      </c>
      <c r="H42" s="101">
        <v>2</v>
      </c>
      <c r="I42" s="148">
        <v>3.5</v>
      </c>
      <c r="J42" s="145" t="s">
        <v>96</v>
      </c>
      <c r="K42" s="145">
        <v>14</v>
      </c>
    </row>
    <row r="43" spans="1:11">
      <c r="A43" s="146">
        <v>34</v>
      </c>
      <c r="B43" s="139" t="s">
        <v>265</v>
      </c>
      <c r="C43" s="101">
        <v>362</v>
      </c>
      <c r="D43" s="101">
        <v>311</v>
      </c>
      <c r="E43" s="101">
        <v>497.7</v>
      </c>
      <c r="F43" s="63">
        <v>2</v>
      </c>
      <c r="G43" s="148">
        <v>11.5</v>
      </c>
      <c r="H43" s="101">
        <v>5</v>
      </c>
      <c r="I43" s="148">
        <v>20.9</v>
      </c>
      <c r="J43" s="145" t="s">
        <v>96</v>
      </c>
      <c r="K43" s="145">
        <v>14</v>
      </c>
    </row>
    <row r="44" spans="1:11">
      <c r="A44" s="146">
        <v>35</v>
      </c>
      <c r="B44" s="139" t="s">
        <v>265</v>
      </c>
      <c r="C44" s="101">
        <v>260</v>
      </c>
      <c r="D44" s="101">
        <v>219</v>
      </c>
      <c r="E44" s="101">
        <v>174.2</v>
      </c>
      <c r="F44" s="63">
        <v>2</v>
      </c>
      <c r="G44" s="148">
        <v>1.5</v>
      </c>
      <c r="H44" s="148">
        <v>1</v>
      </c>
      <c r="I44" s="148">
        <v>4</v>
      </c>
      <c r="J44" s="145" t="s">
        <v>96</v>
      </c>
      <c r="K44" s="145">
        <v>14</v>
      </c>
    </row>
    <row r="45" spans="1:11">
      <c r="A45" s="146">
        <v>36</v>
      </c>
      <c r="B45" s="139" t="s">
        <v>265</v>
      </c>
      <c r="C45" s="101">
        <v>229</v>
      </c>
      <c r="D45" s="101">
        <v>194</v>
      </c>
      <c r="E45" s="101">
        <v>112.6</v>
      </c>
      <c r="F45" s="63">
        <v>2</v>
      </c>
      <c r="G45" s="148">
        <v>0.7</v>
      </c>
      <c r="H45" s="148">
        <v>1</v>
      </c>
      <c r="I45" s="148">
        <v>0.3</v>
      </c>
      <c r="J45" s="145" t="s">
        <v>96</v>
      </c>
      <c r="K45" s="145">
        <v>14</v>
      </c>
    </row>
    <row r="46" spans="1:11">
      <c r="A46" s="79">
        <v>37</v>
      </c>
      <c r="B46" s="139" t="s">
        <v>265</v>
      </c>
      <c r="C46" s="101">
        <v>282</v>
      </c>
      <c r="D46" s="101">
        <v>240</v>
      </c>
      <c r="E46" s="101">
        <v>250.3</v>
      </c>
      <c r="F46" s="63">
        <v>2</v>
      </c>
      <c r="G46" s="149">
        <v>2.1</v>
      </c>
      <c r="H46" s="148">
        <v>1</v>
      </c>
      <c r="I46" s="149">
        <v>6.4</v>
      </c>
      <c r="J46" s="145" t="s">
        <v>96</v>
      </c>
      <c r="K46" s="145">
        <v>14</v>
      </c>
    </row>
    <row r="47" spans="1:11">
      <c r="A47" s="64">
        <v>38</v>
      </c>
      <c r="B47" s="139" t="s">
        <v>265</v>
      </c>
      <c r="C47" s="101">
        <v>276</v>
      </c>
      <c r="D47" s="101">
        <v>234</v>
      </c>
      <c r="E47" s="101">
        <v>238.4</v>
      </c>
      <c r="F47" s="63">
        <v>2</v>
      </c>
      <c r="G47" s="149">
        <v>2.2000000000000002</v>
      </c>
      <c r="H47" s="148">
        <v>1</v>
      </c>
      <c r="I47" s="149">
        <v>2.9</v>
      </c>
      <c r="J47" s="145" t="s">
        <v>96</v>
      </c>
      <c r="K47" s="145">
        <v>14</v>
      </c>
    </row>
    <row r="48" spans="1:11">
      <c r="A48" s="79">
        <v>39</v>
      </c>
      <c r="B48" s="139" t="s">
        <v>265</v>
      </c>
      <c r="C48" s="101">
        <v>270</v>
      </c>
      <c r="D48" s="101">
        <v>230</v>
      </c>
      <c r="E48" s="101">
        <v>196.4</v>
      </c>
      <c r="F48" s="63">
        <v>2</v>
      </c>
      <c r="G48" s="149">
        <v>1.6</v>
      </c>
      <c r="H48" s="148">
        <v>1</v>
      </c>
      <c r="I48" s="149">
        <v>5.9</v>
      </c>
      <c r="J48" s="145" t="s">
        <v>96</v>
      </c>
      <c r="K48" s="145">
        <v>14</v>
      </c>
    </row>
    <row r="49" spans="1:13">
      <c r="A49" s="79">
        <v>40</v>
      </c>
      <c r="B49" s="139" t="s">
        <v>265</v>
      </c>
      <c r="C49" s="101">
        <v>250</v>
      </c>
      <c r="D49" s="101">
        <v>211</v>
      </c>
      <c r="E49" s="101">
        <v>162.19999999999999</v>
      </c>
      <c r="F49" s="63">
        <v>2</v>
      </c>
      <c r="G49" s="149">
        <v>1.2</v>
      </c>
      <c r="H49" s="148">
        <v>1</v>
      </c>
      <c r="I49" s="149">
        <v>8.9</v>
      </c>
      <c r="J49" s="145" t="s">
        <v>96</v>
      </c>
      <c r="K49" s="145">
        <v>14</v>
      </c>
    </row>
    <row r="50" spans="1:13">
      <c r="A50" s="64">
        <v>41</v>
      </c>
      <c r="B50" s="139" t="s">
        <v>265</v>
      </c>
      <c r="C50" s="101">
        <v>276</v>
      </c>
      <c r="D50" s="101">
        <v>234</v>
      </c>
      <c r="E50" s="101">
        <v>224.9</v>
      </c>
      <c r="F50" s="63">
        <v>2</v>
      </c>
      <c r="G50" s="149">
        <v>1.9</v>
      </c>
      <c r="H50" s="148">
        <v>1</v>
      </c>
      <c r="I50" s="149">
        <v>2.1</v>
      </c>
      <c r="J50" s="145" t="s">
        <v>96</v>
      </c>
      <c r="K50" s="145">
        <v>14</v>
      </c>
    </row>
    <row r="51" spans="1:13">
      <c r="A51" s="79">
        <v>42</v>
      </c>
      <c r="B51" s="139" t="s">
        <v>265</v>
      </c>
      <c r="C51" s="101">
        <v>272</v>
      </c>
      <c r="D51" s="101">
        <v>229</v>
      </c>
      <c r="E51" s="101">
        <v>226.5</v>
      </c>
      <c r="F51" s="63">
        <v>2</v>
      </c>
      <c r="G51" s="149">
        <v>1.7</v>
      </c>
      <c r="H51" s="148">
        <v>1</v>
      </c>
      <c r="I51" s="149">
        <v>11.6</v>
      </c>
      <c r="J51" s="145" t="s">
        <v>96</v>
      </c>
      <c r="K51" s="145">
        <v>14</v>
      </c>
    </row>
    <row r="52" spans="1:13">
      <c r="A52" s="79">
        <v>43</v>
      </c>
      <c r="B52" s="139" t="s">
        <v>265</v>
      </c>
      <c r="C52" s="101">
        <v>289</v>
      </c>
      <c r="D52" s="101">
        <v>246</v>
      </c>
      <c r="E52" s="101">
        <v>263.5</v>
      </c>
      <c r="F52" s="63">
        <v>2</v>
      </c>
      <c r="G52" s="149">
        <v>2.2000000000000002</v>
      </c>
      <c r="H52" s="148">
        <v>1</v>
      </c>
      <c r="I52" s="149">
        <v>7.4</v>
      </c>
      <c r="J52" s="145" t="s">
        <v>96</v>
      </c>
      <c r="K52" s="145">
        <v>14</v>
      </c>
    </row>
    <row r="53" spans="1:13">
      <c r="A53" s="64">
        <v>44</v>
      </c>
      <c r="B53" s="139" t="s">
        <v>265</v>
      </c>
      <c r="C53" s="101">
        <v>224</v>
      </c>
      <c r="D53" s="101">
        <v>188</v>
      </c>
      <c r="E53" s="101">
        <v>117.9</v>
      </c>
      <c r="F53" s="63">
        <v>2</v>
      </c>
      <c r="G53" s="149">
        <v>0.7</v>
      </c>
      <c r="H53" s="148">
        <v>1</v>
      </c>
      <c r="I53" s="149">
        <v>7.3</v>
      </c>
      <c r="J53" s="145" t="s">
        <v>96</v>
      </c>
      <c r="K53" s="145">
        <v>14</v>
      </c>
    </row>
    <row r="54" spans="1:13">
      <c r="A54" s="79">
        <v>45</v>
      </c>
      <c r="B54" s="139" t="s">
        <v>265</v>
      </c>
      <c r="C54" s="101">
        <v>284</v>
      </c>
      <c r="D54" s="101">
        <v>242</v>
      </c>
      <c r="E54" s="101">
        <v>269.60000000000002</v>
      </c>
      <c r="F54" s="63">
        <v>2</v>
      </c>
      <c r="G54" s="149">
        <v>2.6</v>
      </c>
      <c r="H54" s="148">
        <v>1</v>
      </c>
      <c r="I54" s="149">
        <v>10.3</v>
      </c>
      <c r="J54" s="145" t="s">
        <v>96</v>
      </c>
      <c r="K54" s="145">
        <v>14</v>
      </c>
    </row>
    <row r="55" spans="1:13">
      <c r="A55" s="79">
        <v>46</v>
      </c>
      <c r="B55" s="139" t="s">
        <v>265</v>
      </c>
      <c r="C55" s="101">
        <v>229</v>
      </c>
      <c r="D55" s="101">
        <v>192</v>
      </c>
      <c r="E55" s="101">
        <v>115.6</v>
      </c>
      <c r="F55" s="63">
        <v>2</v>
      </c>
      <c r="G55" s="149">
        <v>0.8</v>
      </c>
      <c r="H55" s="148">
        <v>1</v>
      </c>
      <c r="I55" s="149">
        <v>2.1</v>
      </c>
      <c r="J55" s="145" t="s">
        <v>96</v>
      </c>
      <c r="K55" s="145">
        <v>14</v>
      </c>
    </row>
    <row r="56" spans="1:13">
      <c r="A56" s="64">
        <v>47</v>
      </c>
      <c r="B56" s="139" t="s">
        <v>265</v>
      </c>
      <c r="C56" s="101">
        <v>284</v>
      </c>
      <c r="D56" s="101">
        <v>143</v>
      </c>
      <c r="E56" s="101">
        <v>220.3</v>
      </c>
      <c r="F56" s="63">
        <v>2</v>
      </c>
      <c r="G56" s="149">
        <v>1.9</v>
      </c>
      <c r="H56" s="148">
        <v>1</v>
      </c>
      <c r="I56" s="149">
        <v>4.9000000000000004</v>
      </c>
      <c r="J56" s="145" t="s">
        <v>96</v>
      </c>
      <c r="K56" s="145">
        <v>14</v>
      </c>
      <c r="L56" s="147"/>
      <c r="M56" s="147"/>
    </row>
    <row r="57" spans="1:13">
      <c r="A57" s="79">
        <v>48</v>
      </c>
      <c r="B57" s="139" t="s">
        <v>265</v>
      </c>
      <c r="C57" s="101">
        <v>279</v>
      </c>
      <c r="D57" s="101">
        <v>238</v>
      </c>
      <c r="E57" s="101">
        <v>222.1</v>
      </c>
      <c r="F57" s="63">
        <v>2</v>
      </c>
      <c r="G57" s="149">
        <v>2.5</v>
      </c>
      <c r="H57" s="148">
        <v>1</v>
      </c>
      <c r="I57" s="149">
        <v>3.5</v>
      </c>
      <c r="J57" s="145" t="s">
        <v>274</v>
      </c>
      <c r="K57" s="154" t="s">
        <v>275</v>
      </c>
      <c r="L57" s="147"/>
      <c r="M57" s="147"/>
    </row>
    <row r="58" spans="1:13">
      <c r="A58" s="64">
        <v>49</v>
      </c>
      <c r="B58" s="139" t="s">
        <v>265</v>
      </c>
      <c r="C58" s="101">
        <v>286</v>
      </c>
      <c r="D58" s="101">
        <v>243</v>
      </c>
      <c r="E58" s="101">
        <v>275.5</v>
      </c>
      <c r="F58" s="63">
        <v>2</v>
      </c>
      <c r="G58" s="149">
        <v>3</v>
      </c>
      <c r="H58" s="148">
        <v>1</v>
      </c>
      <c r="I58" s="149">
        <v>4.4000000000000004</v>
      </c>
      <c r="J58" s="145" t="s">
        <v>96</v>
      </c>
      <c r="K58" s="145">
        <v>14</v>
      </c>
    </row>
    <row r="59" spans="1:13">
      <c r="A59" s="79">
        <v>50</v>
      </c>
      <c r="B59" s="139" t="s">
        <v>265</v>
      </c>
      <c r="C59" s="101">
        <v>281</v>
      </c>
      <c r="D59" s="101">
        <v>239</v>
      </c>
      <c r="E59" s="101">
        <v>238.4</v>
      </c>
      <c r="F59" s="63">
        <v>2</v>
      </c>
      <c r="G59" s="149">
        <v>2</v>
      </c>
      <c r="H59" s="148">
        <v>1</v>
      </c>
      <c r="I59" s="149">
        <v>6.6</v>
      </c>
      <c r="J59" s="145" t="s">
        <v>96</v>
      </c>
      <c r="K59" s="145">
        <v>14</v>
      </c>
    </row>
    <row r="60" spans="1:13">
      <c r="A60" s="64">
        <v>51</v>
      </c>
      <c r="B60" s="139" t="s">
        <v>265</v>
      </c>
      <c r="C60" s="101">
        <v>389</v>
      </c>
      <c r="D60" s="101">
        <v>337</v>
      </c>
      <c r="E60" s="101">
        <v>693.1</v>
      </c>
      <c r="F60" s="63">
        <v>2</v>
      </c>
      <c r="G60" s="149">
        <v>21.8</v>
      </c>
      <c r="H60" s="149">
        <v>5</v>
      </c>
      <c r="I60" s="149">
        <v>14.2</v>
      </c>
      <c r="J60" s="145" t="s">
        <v>96</v>
      </c>
      <c r="K60" s="145">
        <v>14</v>
      </c>
    </row>
    <row r="61" spans="1:13">
      <c r="A61" s="79">
        <v>52</v>
      </c>
      <c r="B61" s="139" t="s">
        <v>265</v>
      </c>
      <c r="C61" s="101">
        <v>310</v>
      </c>
      <c r="D61" s="101">
        <v>268</v>
      </c>
      <c r="E61" s="101">
        <v>334.9</v>
      </c>
      <c r="F61" s="63">
        <v>2</v>
      </c>
      <c r="G61" s="149">
        <v>2.6</v>
      </c>
      <c r="H61" s="149">
        <v>1</v>
      </c>
      <c r="I61" s="149">
        <v>10</v>
      </c>
      <c r="J61" s="145" t="s">
        <v>96</v>
      </c>
      <c r="K61" s="145">
        <v>14</v>
      </c>
    </row>
    <row r="62" spans="1:13">
      <c r="A62" s="64">
        <v>53</v>
      </c>
      <c r="B62" s="139" t="s">
        <v>265</v>
      </c>
      <c r="C62" s="101">
        <v>292</v>
      </c>
      <c r="D62" s="101">
        <v>248</v>
      </c>
      <c r="E62" s="101">
        <v>281.5</v>
      </c>
      <c r="F62" s="63">
        <v>2</v>
      </c>
      <c r="G62" s="149">
        <v>3.3</v>
      </c>
      <c r="H62" s="149">
        <v>2</v>
      </c>
      <c r="I62" s="149">
        <v>7.8</v>
      </c>
      <c r="J62" s="145" t="s">
        <v>96</v>
      </c>
      <c r="K62" s="145">
        <v>14</v>
      </c>
    </row>
    <row r="63" spans="1:13">
      <c r="A63" s="79">
        <v>54</v>
      </c>
      <c r="B63" s="139" t="s">
        <v>265</v>
      </c>
      <c r="C63" s="101">
        <v>277</v>
      </c>
      <c r="D63" s="101">
        <v>229</v>
      </c>
      <c r="E63" s="101">
        <v>240.9</v>
      </c>
      <c r="F63" s="63">
        <v>2</v>
      </c>
      <c r="G63" s="149">
        <v>3.4</v>
      </c>
      <c r="H63" s="149">
        <v>2</v>
      </c>
      <c r="I63" s="149">
        <v>4.3</v>
      </c>
      <c r="J63" s="145" t="s">
        <v>96</v>
      </c>
      <c r="K63" s="145">
        <v>14</v>
      </c>
    </row>
    <row r="64" spans="1:13">
      <c r="A64" s="64">
        <v>55</v>
      </c>
      <c r="B64" s="139" t="s">
        <v>265</v>
      </c>
      <c r="C64" s="101">
        <v>271</v>
      </c>
      <c r="D64" s="101">
        <v>229</v>
      </c>
      <c r="E64" s="101">
        <v>217.2</v>
      </c>
      <c r="F64" s="63">
        <v>2</v>
      </c>
      <c r="G64" s="149">
        <v>2.4</v>
      </c>
      <c r="H64" s="149">
        <v>1</v>
      </c>
      <c r="I64" s="149">
        <v>13.8</v>
      </c>
      <c r="J64" s="145" t="s">
        <v>96</v>
      </c>
      <c r="K64" s="145">
        <v>14</v>
      </c>
    </row>
    <row r="65" spans="1:11">
      <c r="A65" s="79">
        <v>56</v>
      </c>
      <c r="B65" s="139" t="s">
        <v>265</v>
      </c>
      <c r="C65" s="101">
        <v>304</v>
      </c>
      <c r="D65" s="101">
        <v>258</v>
      </c>
      <c r="E65" s="101">
        <v>313.39999999999998</v>
      </c>
      <c r="F65" s="63">
        <v>2</v>
      </c>
      <c r="G65" s="149">
        <v>7.2</v>
      </c>
      <c r="H65" s="149">
        <v>2</v>
      </c>
      <c r="I65" s="149">
        <v>4.7</v>
      </c>
      <c r="J65" s="145" t="s">
        <v>96</v>
      </c>
      <c r="K65" s="145">
        <v>14</v>
      </c>
    </row>
    <row r="66" spans="1:11">
      <c r="A66" s="64">
        <v>57</v>
      </c>
      <c r="B66" s="139" t="s">
        <v>265</v>
      </c>
      <c r="C66" s="101">
        <v>272</v>
      </c>
      <c r="D66" s="101">
        <v>233</v>
      </c>
      <c r="E66" s="101">
        <v>207.1</v>
      </c>
      <c r="F66" s="63">
        <v>2</v>
      </c>
      <c r="G66" s="149">
        <v>3.1</v>
      </c>
      <c r="H66" s="149">
        <v>1</v>
      </c>
      <c r="I66" s="149">
        <v>14.6</v>
      </c>
      <c r="J66" s="145" t="s">
        <v>96</v>
      </c>
      <c r="K66" s="145">
        <v>14</v>
      </c>
    </row>
    <row r="67" spans="1:11">
      <c r="A67" s="79">
        <v>58</v>
      </c>
      <c r="B67" s="139" t="s">
        <v>265</v>
      </c>
      <c r="C67" s="101">
        <v>284</v>
      </c>
      <c r="D67" s="101">
        <v>240</v>
      </c>
      <c r="E67" s="101">
        <v>256.2</v>
      </c>
      <c r="F67" s="63">
        <v>2</v>
      </c>
      <c r="G67" s="149">
        <v>2.7</v>
      </c>
      <c r="H67" s="149">
        <v>1</v>
      </c>
      <c r="I67" s="149">
        <v>14.6</v>
      </c>
      <c r="J67" s="145" t="s">
        <v>96</v>
      </c>
      <c r="K67" s="145">
        <v>14</v>
      </c>
    </row>
    <row r="68" spans="1:11">
      <c r="A68" s="64">
        <v>59</v>
      </c>
      <c r="B68" s="139" t="s">
        <v>265</v>
      </c>
      <c r="C68" s="101">
        <v>268</v>
      </c>
      <c r="D68" s="101">
        <v>229</v>
      </c>
      <c r="E68" s="101">
        <v>215.9</v>
      </c>
      <c r="F68" s="63">
        <v>2</v>
      </c>
      <c r="G68" s="149">
        <v>1.8</v>
      </c>
      <c r="H68" s="149">
        <v>1</v>
      </c>
      <c r="I68" s="149">
        <v>9.6999999999999993</v>
      </c>
      <c r="J68" s="145" t="s">
        <v>271</v>
      </c>
      <c r="K68" s="154" t="s">
        <v>159</v>
      </c>
    </row>
    <row r="69" spans="1:11">
      <c r="A69" s="79">
        <v>60</v>
      </c>
      <c r="B69" s="139" t="s">
        <v>265</v>
      </c>
      <c r="C69" s="101">
        <v>237</v>
      </c>
      <c r="D69" s="101">
        <v>201</v>
      </c>
      <c r="E69" s="101">
        <v>123.1</v>
      </c>
      <c r="F69" s="63">
        <v>2</v>
      </c>
      <c r="G69" s="149">
        <v>0.8</v>
      </c>
      <c r="H69" s="149">
        <v>1</v>
      </c>
      <c r="I69" s="149">
        <v>6.4</v>
      </c>
      <c r="J69" s="145" t="s">
        <v>96</v>
      </c>
      <c r="K69" s="101">
        <v>14</v>
      </c>
    </row>
    <row r="70" spans="1:11">
      <c r="A70" s="152">
        <v>61</v>
      </c>
      <c r="B70" s="139" t="s">
        <v>265</v>
      </c>
      <c r="C70" s="101">
        <v>277</v>
      </c>
      <c r="D70" s="101">
        <v>238</v>
      </c>
      <c r="E70" s="101">
        <v>225.5</v>
      </c>
      <c r="F70" s="63">
        <v>2</v>
      </c>
      <c r="G70" s="149">
        <v>1.5</v>
      </c>
      <c r="H70" s="149">
        <v>1</v>
      </c>
      <c r="I70" s="149">
        <v>11</v>
      </c>
      <c r="J70" s="145" t="s">
        <v>96</v>
      </c>
      <c r="K70" s="101">
        <v>14</v>
      </c>
    </row>
    <row r="71" spans="1:11">
      <c r="A71" s="152">
        <v>62</v>
      </c>
      <c r="B71" s="139" t="s">
        <v>265</v>
      </c>
      <c r="C71" s="101">
        <v>279</v>
      </c>
      <c r="D71" s="101">
        <v>237</v>
      </c>
      <c r="E71" s="101">
        <v>191.1</v>
      </c>
      <c r="F71" s="63">
        <v>2</v>
      </c>
      <c r="G71" s="149">
        <v>5.6</v>
      </c>
      <c r="H71" s="149">
        <v>5</v>
      </c>
      <c r="I71" s="149">
        <v>8.3000000000000007</v>
      </c>
      <c r="J71" s="145" t="s">
        <v>96</v>
      </c>
      <c r="K71" s="101">
        <v>14</v>
      </c>
    </row>
    <row r="72" spans="1:11">
      <c r="A72" s="152">
        <v>63</v>
      </c>
      <c r="B72" s="139" t="s">
        <v>265</v>
      </c>
      <c r="C72" s="101">
        <v>269</v>
      </c>
      <c r="D72" s="101">
        <v>228</v>
      </c>
      <c r="E72" s="101">
        <v>215.7</v>
      </c>
      <c r="F72" s="63">
        <v>2</v>
      </c>
      <c r="G72" s="149">
        <v>1.7</v>
      </c>
      <c r="H72" s="149">
        <v>1</v>
      </c>
      <c r="I72" s="149">
        <v>6.5</v>
      </c>
      <c r="J72" s="145" t="s">
        <v>96</v>
      </c>
      <c r="K72" s="101">
        <v>14</v>
      </c>
    </row>
    <row r="73" spans="1:11">
      <c r="A73" s="152">
        <v>64</v>
      </c>
      <c r="B73" s="139" t="s">
        <v>265</v>
      </c>
      <c r="C73" s="101">
        <v>234</v>
      </c>
      <c r="D73" s="101">
        <v>198</v>
      </c>
      <c r="E73" s="101">
        <v>127.8</v>
      </c>
      <c r="F73" s="63">
        <v>2</v>
      </c>
      <c r="G73" s="149">
        <v>1</v>
      </c>
      <c r="H73" s="149">
        <v>1</v>
      </c>
      <c r="I73" s="149">
        <v>2.2999999999999998</v>
      </c>
      <c r="J73" s="145" t="s">
        <v>96</v>
      </c>
      <c r="K73" s="101">
        <v>14</v>
      </c>
    </row>
    <row r="74" spans="1:11">
      <c r="A74" s="152">
        <v>65</v>
      </c>
      <c r="B74" s="139" t="s">
        <v>265</v>
      </c>
      <c r="C74" s="101">
        <v>266</v>
      </c>
      <c r="D74" s="101">
        <v>226</v>
      </c>
      <c r="E74" s="101">
        <v>205.5</v>
      </c>
      <c r="F74" s="63">
        <v>2</v>
      </c>
      <c r="G74" s="149">
        <v>1.9</v>
      </c>
      <c r="H74" s="149">
        <v>1</v>
      </c>
      <c r="I74" s="149">
        <v>14</v>
      </c>
      <c r="J74" s="145" t="s">
        <v>96</v>
      </c>
      <c r="K74" s="101">
        <v>14</v>
      </c>
    </row>
    <row r="75" spans="1:11">
      <c r="A75" s="153">
        <v>66</v>
      </c>
      <c r="B75" s="139" t="s">
        <v>265</v>
      </c>
      <c r="C75" s="101">
        <v>299</v>
      </c>
      <c r="D75" s="101">
        <v>254</v>
      </c>
      <c r="E75" s="101">
        <v>299.2</v>
      </c>
      <c r="F75" s="63">
        <v>2</v>
      </c>
      <c r="G75" s="149">
        <v>3.2</v>
      </c>
      <c r="H75" s="149">
        <v>1</v>
      </c>
      <c r="I75" s="149">
        <v>12.2</v>
      </c>
      <c r="J75" s="145" t="s">
        <v>96</v>
      </c>
      <c r="K75" s="101">
        <v>14</v>
      </c>
    </row>
    <row r="76" spans="1:11">
      <c r="A76" s="79">
        <v>67</v>
      </c>
      <c r="B76" s="139" t="s">
        <v>265</v>
      </c>
      <c r="C76" s="101">
        <v>278</v>
      </c>
      <c r="D76" s="101">
        <v>236</v>
      </c>
      <c r="E76" s="101">
        <v>241.6</v>
      </c>
      <c r="F76" s="63">
        <v>2</v>
      </c>
      <c r="G76" s="149">
        <v>7</v>
      </c>
      <c r="H76" s="149">
        <v>1</v>
      </c>
      <c r="I76" s="149">
        <v>9.1</v>
      </c>
      <c r="J76" s="145" t="s">
        <v>96</v>
      </c>
      <c r="K76" s="101">
        <v>14</v>
      </c>
    </row>
    <row r="77" spans="1:11">
      <c r="A77" s="64">
        <v>68</v>
      </c>
      <c r="B77" s="139" t="s">
        <v>265</v>
      </c>
      <c r="C77" s="101">
        <v>287</v>
      </c>
      <c r="D77" s="101">
        <v>244</v>
      </c>
      <c r="E77" s="101">
        <v>247.3</v>
      </c>
      <c r="F77" s="63">
        <v>2</v>
      </c>
      <c r="G77" s="149">
        <v>4</v>
      </c>
      <c r="H77" s="149">
        <v>2</v>
      </c>
      <c r="I77" s="149">
        <v>5.0999999999999996</v>
      </c>
      <c r="J77" s="145" t="s">
        <v>96</v>
      </c>
      <c r="K77" s="101">
        <v>14</v>
      </c>
    </row>
    <row r="78" spans="1:11">
      <c r="A78" s="79">
        <v>69</v>
      </c>
      <c r="B78" s="139" t="s">
        <v>265</v>
      </c>
      <c r="C78" s="101">
        <v>288</v>
      </c>
      <c r="D78" s="101">
        <v>244</v>
      </c>
      <c r="E78" s="101">
        <v>255.2</v>
      </c>
      <c r="F78" s="63">
        <v>2</v>
      </c>
      <c r="G78" s="149">
        <v>2.2999999999999998</v>
      </c>
      <c r="H78" s="149">
        <v>1</v>
      </c>
      <c r="I78" s="149">
        <v>14.6</v>
      </c>
      <c r="J78" s="145" t="s">
        <v>96</v>
      </c>
      <c r="K78" s="101">
        <v>14</v>
      </c>
    </row>
    <row r="79" spans="1:11">
      <c r="A79" s="64">
        <v>70</v>
      </c>
      <c r="B79" s="139" t="s">
        <v>265</v>
      </c>
      <c r="C79" s="101">
        <v>366</v>
      </c>
      <c r="D79" s="101">
        <v>312</v>
      </c>
      <c r="E79" s="101">
        <v>436.6</v>
      </c>
      <c r="F79" s="63">
        <v>2</v>
      </c>
      <c r="G79" s="149">
        <v>14.3</v>
      </c>
      <c r="H79" s="149">
        <v>5</v>
      </c>
      <c r="I79" s="149">
        <v>8.3000000000000007</v>
      </c>
      <c r="J79" s="145" t="s">
        <v>96</v>
      </c>
      <c r="K79" s="101">
        <v>14</v>
      </c>
    </row>
    <row r="80" spans="1:11">
      <c r="A80" s="79">
        <v>71</v>
      </c>
      <c r="B80" s="139" t="s">
        <v>265</v>
      </c>
      <c r="C80" s="101">
        <v>269</v>
      </c>
      <c r="D80" s="101">
        <v>227</v>
      </c>
      <c r="E80" s="101">
        <v>199.4</v>
      </c>
      <c r="F80" s="63">
        <v>2</v>
      </c>
      <c r="G80" s="149">
        <v>1.4</v>
      </c>
      <c r="H80" s="149">
        <v>1</v>
      </c>
      <c r="I80" s="149">
        <v>2.6</v>
      </c>
      <c r="J80" s="145" t="s">
        <v>96</v>
      </c>
      <c r="K80" s="101">
        <v>14</v>
      </c>
    </row>
    <row r="81" spans="1:13">
      <c r="A81" s="64">
        <v>72</v>
      </c>
      <c r="B81" s="139" t="s">
        <v>265</v>
      </c>
      <c r="C81" s="101">
        <v>147</v>
      </c>
      <c r="D81" s="101">
        <v>123</v>
      </c>
      <c r="E81" s="101">
        <v>25.1</v>
      </c>
      <c r="F81" s="63">
        <v>2</v>
      </c>
      <c r="G81" s="149">
        <v>0</v>
      </c>
      <c r="H81" s="149">
        <v>1</v>
      </c>
      <c r="I81" s="149">
        <v>0</v>
      </c>
      <c r="J81" s="145" t="s">
        <v>96</v>
      </c>
      <c r="K81" s="101">
        <v>14</v>
      </c>
    </row>
    <row r="82" spans="1:13">
      <c r="A82" s="79">
        <v>73</v>
      </c>
      <c r="B82" s="139" t="s">
        <v>265</v>
      </c>
      <c r="C82" s="101">
        <v>242</v>
      </c>
      <c r="D82" s="101">
        <v>204</v>
      </c>
      <c r="E82" s="101">
        <v>141.80000000000001</v>
      </c>
      <c r="F82" s="63">
        <v>2</v>
      </c>
      <c r="G82" s="149">
        <v>0.9</v>
      </c>
      <c r="H82" s="149">
        <v>1</v>
      </c>
      <c r="I82" s="149">
        <v>2.2999999999999998</v>
      </c>
      <c r="J82" s="145" t="s">
        <v>96</v>
      </c>
      <c r="K82" s="101">
        <v>14</v>
      </c>
    </row>
    <row r="83" spans="1:13">
      <c r="A83" s="64">
        <v>74</v>
      </c>
      <c r="B83" s="139" t="s">
        <v>265</v>
      </c>
      <c r="C83" s="101">
        <v>268</v>
      </c>
      <c r="D83" s="101">
        <v>229</v>
      </c>
      <c r="E83" s="101">
        <v>198.2</v>
      </c>
      <c r="F83" s="63">
        <v>2</v>
      </c>
      <c r="G83" s="149">
        <v>1.3</v>
      </c>
      <c r="H83" s="149">
        <v>1</v>
      </c>
      <c r="I83" s="149">
        <v>4.3</v>
      </c>
      <c r="J83" s="145" t="s">
        <v>96</v>
      </c>
      <c r="K83" s="101">
        <v>14</v>
      </c>
    </row>
    <row r="84" spans="1:13">
      <c r="A84" s="79">
        <v>75</v>
      </c>
      <c r="B84" s="139" t="s">
        <v>265</v>
      </c>
      <c r="C84" s="101">
        <v>265</v>
      </c>
      <c r="D84" s="101">
        <v>224</v>
      </c>
      <c r="E84" s="101">
        <v>195.9</v>
      </c>
      <c r="F84" s="63">
        <v>2</v>
      </c>
      <c r="G84" s="149">
        <v>1</v>
      </c>
      <c r="H84" s="149">
        <v>1</v>
      </c>
      <c r="I84" s="149">
        <v>7.7</v>
      </c>
      <c r="J84" s="145" t="s">
        <v>96</v>
      </c>
      <c r="K84" s="101">
        <v>14</v>
      </c>
    </row>
    <row r="85" spans="1:13">
      <c r="A85" s="64">
        <v>76</v>
      </c>
      <c r="B85" s="139" t="s">
        <v>265</v>
      </c>
      <c r="C85" s="101">
        <v>278</v>
      </c>
      <c r="D85" s="101">
        <v>234</v>
      </c>
      <c r="E85" s="101">
        <v>212.4</v>
      </c>
      <c r="F85" s="63">
        <v>2</v>
      </c>
      <c r="G85" s="149">
        <v>1</v>
      </c>
      <c r="H85" s="149">
        <v>1</v>
      </c>
      <c r="I85" s="149">
        <v>5.7</v>
      </c>
      <c r="J85" s="145" t="s">
        <v>96</v>
      </c>
      <c r="K85" s="101">
        <v>14</v>
      </c>
    </row>
    <row r="86" spans="1:13">
      <c r="A86" s="79">
        <v>77</v>
      </c>
      <c r="B86" s="139" t="s">
        <v>265</v>
      </c>
      <c r="C86" s="101">
        <v>293</v>
      </c>
      <c r="D86" s="101">
        <v>249</v>
      </c>
      <c r="E86" s="101">
        <v>292.3</v>
      </c>
      <c r="F86" s="63">
        <v>2</v>
      </c>
      <c r="G86" s="149">
        <v>3.3</v>
      </c>
      <c r="H86" s="149">
        <v>1</v>
      </c>
      <c r="I86" s="149">
        <v>5.5</v>
      </c>
      <c r="J86" s="145" t="s">
        <v>96</v>
      </c>
      <c r="K86" s="101">
        <v>14</v>
      </c>
    </row>
    <row r="87" spans="1:13">
      <c r="A87" s="64">
        <v>78</v>
      </c>
      <c r="B87" s="139" t="s">
        <v>265</v>
      </c>
      <c r="C87" s="101">
        <v>283</v>
      </c>
      <c r="D87" s="101">
        <v>239</v>
      </c>
      <c r="E87" s="101">
        <v>238</v>
      </c>
      <c r="F87" s="63">
        <v>2</v>
      </c>
      <c r="G87" s="149">
        <v>1.8</v>
      </c>
      <c r="H87" s="149">
        <v>1</v>
      </c>
      <c r="I87" s="149">
        <v>9.3000000000000007</v>
      </c>
      <c r="J87" s="145" t="s">
        <v>96</v>
      </c>
      <c r="K87" s="101">
        <v>14</v>
      </c>
    </row>
    <row r="88" spans="1:13">
      <c r="A88" s="79">
        <v>79</v>
      </c>
      <c r="B88" s="139" t="s">
        <v>265</v>
      </c>
      <c r="C88" s="101">
        <v>282</v>
      </c>
      <c r="D88" s="101">
        <v>239</v>
      </c>
      <c r="E88" s="101">
        <v>248.3</v>
      </c>
      <c r="F88" s="63">
        <v>2</v>
      </c>
      <c r="G88" s="149">
        <v>3.1</v>
      </c>
      <c r="H88" s="149">
        <v>1</v>
      </c>
      <c r="I88" s="149">
        <v>1</v>
      </c>
      <c r="J88" s="145" t="s">
        <v>96</v>
      </c>
      <c r="K88" s="101">
        <v>14</v>
      </c>
    </row>
    <row r="89" spans="1:13">
      <c r="A89" s="64">
        <v>80</v>
      </c>
      <c r="B89" s="139" t="s">
        <v>265</v>
      </c>
      <c r="C89" s="101">
        <v>283</v>
      </c>
      <c r="D89" s="101">
        <v>240</v>
      </c>
      <c r="E89" s="101">
        <v>254</v>
      </c>
      <c r="F89" s="63">
        <v>2</v>
      </c>
      <c r="G89" s="149">
        <v>1.9</v>
      </c>
      <c r="H89" s="149">
        <v>1</v>
      </c>
      <c r="I89" s="149">
        <v>5.5</v>
      </c>
      <c r="J89" s="145" t="s">
        <v>96</v>
      </c>
      <c r="K89" s="101">
        <v>14</v>
      </c>
    </row>
    <row r="90" spans="1:13">
      <c r="A90" s="79">
        <v>81</v>
      </c>
      <c r="B90" s="139" t="s">
        <v>265</v>
      </c>
      <c r="C90" s="101">
        <v>255</v>
      </c>
      <c r="D90" s="101">
        <v>191</v>
      </c>
      <c r="E90" s="101">
        <v>121.1</v>
      </c>
      <c r="F90" s="63">
        <v>1</v>
      </c>
      <c r="G90" s="149">
        <v>0.6</v>
      </c>
      <c r="H90" s="149">
        <v>2</v>
      </c>
      <c r="I90" s="149">
        <v>5.9</v>
      </c>
      <c r="J90" s="145" t="s">
        <v>96</v>
      </c>
      <c r="K90" s="101">
        <v>14</v>
      </c>
    </row>
    <row r="91" spans="1:13">
      <c r="A91" s="64">
        <v>82</v>
      </c>
      <c r="B91" s="139" t="s">
        <v>265</v>
      </c>
      <c r="C91" s="101">
        <v>293</v>
      </c>
      <c r="D91" s="101">
        <v>248</v>
      </c>
      <c r="E91" s="101">
        <v>259.10000000000002</v>
      </c>
      <c r="F91" s="63">
        <v>2</v>
      </c>
      <c r="G91" s="149">
        <v>3.6</v>
      </c>
      <c r="H91" s="149">
        <v>2</v>
      </c>
      <c r="I91" s="149">
        <v>3.5</v>
      </c>
      <c r="J91" s="145" t="s">
        <v>96</v>
      </c>
      <c r="K91" s="101">
        <v>14</v>
      </c>
    </row>
    <row r="92" spans="1:13">
      <c r="A92" s="79">
        <v>83</v>
      </c>
      <c r="B92" s="139" t="s">
        <v>265</v>
      </c>
      <c r="C92" s="101">
        <v>279</v>
      </c>
      <c r="D92" s="101">
        <v>234</v>
      </c>
      <c r="E92" s="101">
        <v>267.89999999999998</v>
      </c>
      <c r="F92" s="63">
        <v>2</v>
      </c>
      <c r="G92" s="149">
        <v>1.9</v>
      </c>
      <c r="H92" s="149">
        <v>1</v>
      </c>
      <c r="I92" s="149">
        <v>3.6</v>
      </c>
      <c r="J92" s="145" t="s">
        <v>96</v>
      </c>
      <c r="K92" s="101">
        <v>14</v>
      </c>
    </row>
    <row r="93" spans="1:13">
      <c r="A93" s="64">
        <v>84</v>
      </c>
      <c r="B93" s="139" t="s">
        <v>265</v>
      </c>
      <c r="C93" s="101">
        <v>252</v>
      </c>
      <c r="D93" s="101">
        <v>213</v>
      </c>
      <c r="E93" s="101">
        <v>167.2</v>
      </c>
      <c r="F93" s="63">
        <v>2</v>
      </c>
      <c r="G93" s="149">
        <v>1.3</v>
      </c>
      <c r="H93" s="149">
        <v>1</v>
      </c>
      <c r="I93" s="149">
        <v>4.2</v>
      </c>
      <c r="J93" s="145" t="s">
        <v>96</v>
      </c>
      <c r="K93" s="101">
        <v>14</v>
      </c>
    </row>
    <row r="94" spans="1:13">
      <c r="A94" s="79">
        <v>85</v>
      </c>
      <c r="B94" s="139" t="s">
        <v>265</v>
      </c>
      <c r="C94" s="101">
        <v>289</v>
      </c>
      <c r="D94" s="101">
        <v>246</v>
      </c>
      <c r="E94" s="101">
        <v>251.3</v>
      </c>
      <c r="F94" s="63">
        <v>2</v>
      </c>
      <c r="G94" s="149">
        <v>5.0999999999999996</v>
      </c>
      <c r="H94" s="149">
        <v>2</v>
      </c>
      <c r="I94" s="149">
        <v>6</v>
      </c>
      <c r="J94" s="145" t="s">
        <v>96</v>
      </c>
      <c r="K94" s="101">
        <v>14</v>
      </c>
    </row>
    <row r="95" spans="1:13">
      <c r="A95" s="64">
        <v>86</v>
      </c>
      <c r="B95" s="139" t="s">
        <v>265</v>
      </c>
      <c r="C95" s="101">
        <v>275</v>
      </c>
      <c r="D95" s="101">
        <v>234</v>
      </c>
      <c r="E95" s="101">
        <v>212.5</v>
      </c>
      <c r="F95" s="63">
        <v>2</v>
      </c>
      <c r="G95" s="149">
        <v>1.8</v>
      </c>
      <c r="H95" s="149">
        <v>1</v>
      </c>
      <c r="I95" s="149">
        <v>2.2999999999999998</v>
      </c>
      <c r="J95" s="145" t="s">
        <v>96</v>
      </c>
      <c r="K95" s="101">
        <v>14</v>
      </c>
      <c r="L95" s="147"/>
      <c r="M95" s="147"/>
    </row>
    <row r="96" spans="1:13">
      <c r="A96" s="79">
        <v>87</v>
      </c>
      <c r="B96" s="139" t="s">
        <v>265</v>
      </c>
      <c r="C96" s="101">
        <v>296</v>
      </c>
      <c r="D96" s="101">
        <v>250</v>
      </c>
      <c r="E96" s="101">
        <v>276.10000000000002</v>
      </c>
      <c r="F96" s="63">
        <v>2</v>
      </c>
      <c r="G96" s="149">
        <v>3.1</v>
      </c>
      <c r="H96" s="149">
        <v>1</v>
      </c>
      <c r="I96" s="149">
        <v>7.9</v>
      </c>
      <c r="J96" s="145" t="s">
        <v>96</v>
      </c>
      <c r="K96" s="101">
        <v>14</v>
      </c>
      <c r="L96" s="147"/>
      <c r="M96" s="147"/>
    </row>
    <row r="97" spans="1:13">
      <c r="A97" s="64">
        <v>88</v>
      </c>
      <c r="B97" s="139" t="s">
        <v>265</v>
      </c>
      <c r="C97" s="101">
        <v>304</v>
      </c>
      <c r="D97" s="101">
        <v>259</v>
      </c>
      <c r="E97" s="101">
        <v>326.89999999999998</v>
      </c>
      <c r="F97" s="63">
        <v>2</v>
      </c>
      <c r="G97" s="149">
        <v>3</v>
      </c>
      <c r="H97" s="149">
        <v>1</v>
      </c>
      <c r="I97" s="149">
        <v>9.4</v>
      </c>
      <c r="J97" s="145" t="s">
        <v>96</v>
      </c>
      <c r="K97" s="101">
        <v>14</v>
      </c>
    </row>
    <row r="98" spans="1:13">
      <c r="A98" s="79">
        <v>89</v>
      </c>
      <c r="B98" s="139" t="s">
        <v>265</v>
      </c>
      <c r="C98" s="101">
        <v>267</v>
      </c>
      <c r="D98" s="101">
        <v>227</v>
      </c>
      <c r="E98" s="101">
        <v>196.9</v>
      </c>
      <c r="F98" s="63">
        <v>2</v>
      </c>
      <c r="G98" s="149">
        <v>1.6</v>
      </c>
      <c r="H98" s="149">
        <v>1</v>
      </c>
      <c r="I98" s="149">
        <v>5.4</v>
      </c>
      <c r="J98" s="145" t="s">
        <v>96</v>
      </c>
      <c r="K98" s="101">
        <v>14</v>
      </c>
    </row>
    <row r="99" spans="1:13">
      <c r="A99" s="64">
        <v>90</v>
      </c>
      <c r="B99" s="139" t="s">
        <v>265</v>
      </c>
      <c r="C99" s="101">
        <v>291</v>
      </c>
      <c r="D99" s="101">
        <v>248</v>
      </c>
      <c r="E99" s="101">
        <v>244.5</v>
      </c>
      <c r="F99" s="63">
        <v>2</v>
      </c>
      <c r="G99" s="149">
        <v>1.6</v>
      </c>
      <c r="H99" s="149">
        <v>1</v>
      </c>
      <c r="I99" s="149">
        <v>7.4</v>
      </c>
      <c r="J99" s="145" t="s">
        <v>96</v>
      </c>
      <c r="K99" s="101">
        <v>14</v>
      </c>
    </row>
    <row r="100" spans="1:13">
      <c r="A100" s="79">
        <v>91</v>
      </c>
      <c r="B100" s="139" t="s">
        <v>265</v>
      </c>
      <c r="C100" s="101">
        <v>289</v>
      </c>
      <c r="D100" s="101">
        <v>244</v>
      </c>
      <c r="E100" s="101">
        <v>282.60000000000002</v>
      </c>
      <c r="F100" s="63">
        <v>2</v>
      </c>
      <c r="G100" s="149">
        <v>4.0999999999999996</v>
      </c>
      <c r="H100" s="149">
        <v>2</v>
      </c>
      <c r="I100" s="149">
        <v>6.7</v>
      </c>
      <c r="J100" s="145" t="s">
        <v>96</v>
      </c>
      <c r="K100" s="101">
        <v>14</v>
      </c>
    </row>
    <row r="101" spans="1:13">
      <c r="A101" s="64">
        <v>92</v>
      </c>
      <c r="B101" s="139" t="s">
        <v>265</v>
      </c>
      <c r="C101" s="101">
        <v>245</v>
      </c>
      <c r="D101" s="101">
        <v>205</v>
      </c>
      <c r="E101" s="101">
        <v>157.69999999999999</v>
      </c>
      <c r="F101" s="63">
        <v>2</v>
      </c>
      <c r="G101" s="149">
        <v>1.7</v>
      </c>
      <c r="H101" s="149">
        <v>1</v>
      </c>
      <c r="I101" s="149">
        <v>8.6</v>
      </c>
      <c r="J101" s="145" t="s">
        <v>96</v>
      </c>
      <c r="K101" s="101">
        <v>14</v>
      </c>
    </row>
    <row r="102" spans="1:13">
      <c r="A102" s="79">
        <v>93</v>
      </c>
      <c r="B102" s="139" t="s">
        <v>265</v>
      </c>
      <c r="C102" s="101">
        <v>331</v>
      </c>
      <c r="D102" s="101">
        <v>283</v>
      </c>
      <c r="E102" s="101">
        <v>348.1</v>
      </c>
      <c r="F102" s="63">
        <v>2</v>
      </c>
      <c r="G102" s="149">
        <v>6.5</v>
      </c>
      <c r="H102" s="149">
        <v>5</v>
      </c>
      <c r="I102" s="149">
        <v>20.9</v>
      </c>
      <c r="J102" s="145" t="s">
        <v>96</v>
      </c>
      <c r="K102" s="101">
        <v>14</v>
      </c>
    </row>
    <row r="103" spans="1:13">
      <c r="A103" s="64">
        <v>94</v>
      </c>
      <c r="B103" s="139" t="s">
        <v>265</v>
      </c>
      <c r="C103" s="101">
        <v>258</v>
      </c>
      <c r="D103" s="101">
        <v>218</v>
      </c>
      <c r="E103" s="101">
        <v>201.3</v>
      </c>
      <c r="F103" s="63">
        <v>2</v>
      </c>
      <c r="G103" s="149">
        <v>1.6</v>
      </c>
      <c r="H103" s="149">
        <v>1</v>
      </c>
      <c r="I103" s="149">
        <v>7.6</v>
      </c>
      <c r="J103" s="145" t="s">
        <v>96</v>
      </c>
      <c r="K103" s="101">
        <v>30</v>
      </c>
    </row>
    <row r="104" spans="1:13">
      <c r="A104" s="79">
        <v>95</v>
      </c>
      <c r="B104" s="139" t="s">
        <v>265</v>
      </c>
      <c r="C104" s="101">
        <v>323</v>
      </c>
      <c r="D104" s="101">
        <v>277</v>
      </c>
      <c r="E104" s="101">
        <v>424.3</v>
      </c>
      <c r="F104" s="63">
        <v>2</v>
      </c>
      <c r="G104" s="149">
        <v>7.4</v>
      </c>
      <c r="H104" s="149">
        <v>1</v>
      </c>
      <c r="I104" s="149">
        <v>28.4</v>
      </c>
      <c r="J104" s="145" t="s">
        <v>96</v>
      </c>
      <c r="K104" s="101">
        <v>14</v>
      </c>
    </row>
    <row r="105" spans="1:13">
      <c r="A105" s="64">
        <v>96</v>
      </c>
      <c r="B105" s="139" t="s">
        <v>265</v>
      </c>
      <c r="C105" s="101">
        <v>294</v>
      </c>
      <c r="D105" s="101">
        <v>251</v>
      </c>
      <c r="E105" s="101">
        <v>278.89999999999998</v>
      </c>
      <c r="F105" s="63">
        <v>2</v>
      </c>
      <c r="G105" s="149">
        <v>8.9</v>
      </c>
      <c r="H105" s="149">
        <v>1</v>
      </c>
      <c r="I105" s="149">
        <v>10.199999999999999</v>
      </c>
      <c r="J105" s="145" t="s">
        <v>96</v>
      </c>
      <c r="K105" s="101">
        <v>14</v>
      </c>
    </row>
    <row r="106" spans="1:13">
      <c r="A106" s="64">
        <v>97</v>
      </c>
      <c r="B106" s="139" t="s">
        <v>265</v>
      </c>
      <c r="C106" s="101">
        <v>269</v>
      </c>
      <c r="D106" s="101">
        <v>229</v>
      </c>
      <c r="E106" s="101">
        <v>205.8</v>
      </c>
      <c r="F106" s="63">
        <v>2</v>
      </c>
      <c r="G106" s="149">
        <v>1.9</v>
      </c>
      <c r="H106" s="149">
        <v>1</v>
      </c>
      <c r="I106" s="149">
        <v>6.6</v>
      </c>
      <c r="J106" s="145" t="s">
        <v>96</v>
      </c>
      <c r="K106" s="101">
        <v>14</v>
      </c>
    </row>
    <row r="107" spans="1:13">
      <c r="A107" s="146">
        <v>98</v>
      </c>
      <c r="B107" s="139" t="s">
        <v>265</v>
      </c>
      <c r="C107" s="101">
        <v>249</v>
      </c>
      <c r="D107" s="101">
        <v>300</v>
      </c>
      <c r="E107" s="101">
        <v>389.5</v>
      </c>
      <c r="F107" s="63">
        <v>2</v>
      </c>
      <c r="G107" s="149">
        <v>9.6</v>
      </c>
      <c r="H107" s="149">
        <v>5</v>
      </c>
      <c r="I107" s="149">
        <v>22.3</v>
      </c>
      <c r="J107" s="145" t="s">
        <v>96</v>
      </c>
      <c r="K107" s="101">
        <v>14</v>
      </c>
      <c r="L107" s="155"/>
      <c r="M107" s="156"/>
    </row>
    <row r="108" spans="1:13">
      <c r="A108" s="98"/>
      <c r="B108" s="98"/>
      <c r="C108" s="98"/>
      <c r="D108" s="151"/>
      <c r="E108" s="151"/>
      <c r="F108" s="151"/>
      <c r="G108" s="151"/>
      <c r="H108" s="98"/>
      <c r="I108" s="151"/>
      <c r="J108" s="151"/>
      <c r="K108" s="151"/>
    </row>
    <row r="109" spans="1:13">
      <c r="A109" s="64"/>
      <c r="B109" s="139"/>
      <c r="C109" s="101"/>
      <c r="D109" s="101"/>
      <c r="E109" s="101"/>
      <c r="F109" s="101"/>
      <c r="G109" s="101"/>
      <c r="I109" s="101"/>
      <c r="J109" s="101"/>
      <c r="K109" s="101"/>
    </row>
    <row r="110" spans="1:13">
      <c r="A110" s="79"/>
      <c r="B110" s="139"/>
      <c r="C110" s="101"/>
      <c r="D110" s="101"/>
      <c r="E110" s="101"/>
      <c r="F110" s="101"/>
      <c r="G110" s="101"/>
      <c r="I110" s="101"/>
      <c r="J110" s="101"/>
      <c r="K110" s="101"/>
    </row>
    <row r="111" spans="1:13">
      <c r="A111" s="64"/>
      <c r="B111" s="139"/>
      <c r="C111" s="101"/>
      <c r="D111" s="101"/>
      <c r="E111" s="101"/>
      <c r="F111" s="101"/>
      <c r="G111" s="101"/>
      <c r="I111" s="101"/>
      <c r="J111" s="101"/>
      <c r="K111" s="101"/>
    </row>
    <row r="112" spans="1:13">
      <c r="A112" s="79"/>
      <c r="B112" s="139"/>
      <c r="C112" s="101"/>
      <c r="D112" s="101"/>
      <c r="E112" s="101"/>
      <c r="F112" s="101"/>
      <c r="G112" s="101"/>
      <c r="I112" s="101"/>
      <c r="J112" s="101"/>
      <c r="K112" s="101"/>
    </row>
    <row r="113" spans="1:11">
      <c r="A113" s="64"/>
      <c r="B113" s="139"/>
      <c r="C113" s="101"/>
      <c r="D113" s="101"/>
      <c r="E113" s="101"/>
      <c r="F113" s="101"/>
      <c r="G113" s="101"/>
      <c r="I113" s="101"/>
      <c r="J113" s="101"/>
      <c r="K113" s="101"/>
    </row>
    <row r="114" spans="1:11">
      <c r="A114" s="79"/>
      <c r="B114" s="139"/>
      <c r="C114" s="101"/>
      <c r="D114" s="101"/>
      <c r="E114" s="101"/>
      <c r="F114" s="101"/>
      <c r="G114" s="101"/>
      <c r="I114" s="101"/>
      <c r="J114" s="101"/>
      <c r="K114" s="101"/>
    </row>
    <row r="115" spans="1:11">
      <c r="A115" s="64"/>
      <c r="B115" s="139"/>
      <c r="C115" s="101"/>
      <c r="D115" s="101"/>
      <c r="E115" s="101"/>
      <c r="F115" s="101"/>
      <c r="G115" s="101"/>
      <c r="I115" s="101"/>
      <c r="J115" s="101"/>
      <c r="K115" s="101"/>
    </row>
    <row r="116" spans="1:11">
      <c r="A116" s="146"/>
      <c r="B116" s="158"/>
      <c r="C116" s="147"/>
      <c r="D116" s="147"/>
      <c r="E116" s="147"/>
      <c r="F116" s="147"/>
      <c r="G116" s="147"/>
      <c r="I116" s="147"/>
      <c r="J116" s="147"/>
      <c r="K116" s="147"/>
    </row>
    <row r="117" spans="1:11">
      <c r="A117" s="152"/>
      <c r="B117" s="158"/>
      <c r="C117" s="101"/>
      <c r="D117" s="101"/>
      <c r="E117" s="101"/>
      <c r="F117" s="101"/>
      <c r="G117" s="101"/>
      <c r="I117" s="101"/>
      <c r="J117" s="101"/>
      <c r="K117" s="101"/>
    </row>
    <row r="118" spans="1:11">
      <c r="A118" s="146"/>
      <c r="B118" s="158"/>
      <c r="C118" s="101"/>
      <c r="D118" s="101"/>
      <c r="E118" s="101"/>
      <c r="F118" s="101"/>
      <c r="G118" s="101"/>
      <c r="I118" s="101"/>
      <c r="J118" s="101"/>
      <c r="K118" s="101"/>
    </row>
    <row r="119" spans="1:11">
      <c r="A119" s="152"/>
      <c r="B119" s="158"/>
      <c r="C119" s="101"/>
      <c r="D119" s="101"/>
      <c r="E119" s="101"/>
      <c r="F119" s="101"/>
      <c r="G119" s="101"/>
      <c r="I119" s="101"/>
      <c r="J119" s="101"/>
      <c r="K119" s="101"/>
    </row>
    <row r="120" spans="1:11">
      <c r="A120" s="146"/>
      <c r="B120" s="158"/>
      <c r="C120" s="147"/>
      <c r="D120" s="147"/>
      <c r="E120" s="147"/>
      <c r="F120" s="147"/>
      <c r="G120" s="147"/>
      <c r="I120" s="147"/>
      <c r="J120" s="147"/>
      <c r="K120" s="147"/>
    </row>
    <row r="121" spans="1:11">
      <c r="A121" s="64"/>
      <c r="B121" s="139"/>
    </row>
    <row r="122" spans="1:11">
      <c r="A122" s="79"/>
      <c r="B122" s="139"/>
    </row>
    <row r="123" spans="1:11">
      <c r="A123" s="64"/>
      <c r="B123" s="139"/>
    </row>
    <row r="124" spans="1:11">
      <c r="A124" s="79"/>
      <c r="B124" s="139"/>
    </row>
    <row r="125" spans="1:11">
      <c r="A125" s="64"/>
      <c r="B125" s="139"/>
    </row>
    <row r="126" spans="1:11">
      <c r="A126" s="79"/>
      <c r="B126" s="139"/>
    </row>
    <row r="127" spans="1:11">
      <c r="A127" s="152"/>
      <c r="B127" s="158"/>
      <c r="C127" s="147"/>
      <c r="D127" s="147"/>
      <c r="E127" s="147"/>
      <c r="F127" s="147"/>
      <c r="G127" s="147"/>
      <c r="I127" s="147"/>
      <c r="J127" s="147"/>
      <c r="K127" s="147"/>
    </row>
    <row r="128" spans="1:11">
      <c r="A128" s="147"/>
      <c r="B128" s="147"/>
      <c r="C128" s="147"/>
      <c r="D128" s="147"/>
      <c r="E128" s="147"/>
      <c r="F128" s="147"/>
      <c r="G128" s="147"/>
      <c r="I128" s="147"/>
      <c r="J128" s="147"/>
      <c r="K128" s="147"/>
    </row>
    <row r="129" spans="1:2">
      <c r="A129" s="64"/>
      <c r="B129" s="139"/>
    </row>
    <row r="130" spans="1:2">
      <c r="A130" s="64"/>
      <c r="B130" s="139"/>
    </row>
    <row r="131" spans="1:2">
      <c r="A131" s="64"/>
      <c r="B131" s="139"/>
    </row>
    <row r="132" spans="1:2">
      <c r="A132" s="64"/>
      <c r="B132" s="139"/>
    </row>
    <row r="133" spans="1:2">
      <c r="A133" s="64"/>
      <c r="B133" s="139"/>
    </row>
    <row r="134" spans="1:2">
      <c r="A134" s="64"/>
      <c r="B134" s="139"/>
    </row>
    <row r="135" spans="1:2">
      <c r="A135" s="64"/>
      <c r="B135" s="139"/>
    </row>
    <row r="136" spans="1:2">
      <c r="A136" s="64"/>
      <c r="B136" s="139"/>
    </row>
    <row r="137" spans="1:2">
      <c r="A137" s="64"/>
      <c r="B137" s="139"/>
    </row>
    <row r="138" spans="1:2">
      <c r="A138" s="64"/>
      <c r="B138" s="139"/>
    </row>
    <row r="139" spans="1:2">
      <c r="A139" s="64"/>
      <c r="B139" s="139"/>
    </row>
    <row r="140" spans="1:2">
      <c r="A140" s="64"/>
      <c r="B140" s="139"/>
    </row>
    <row r="141" spans="1:2">
      <c r="A141" s="64"/>
      <c r="B141" s="139"/>
    </row>
    <row r="142" spans="1:2">
      <c r="A142" s="64"/>
      <c r="B142" s="139"/>
    </row>
    <row r="143" spans="1:2">
      <c r="A143" s="64"/>
      <c r="B143" s="139"/>
    </row>
    <row r="144" spans="1:2">
      <c r="A144" s="64"/>
      <c r="B144" s="139"/>
    </row>
    <row r="145" spans="1:13">
      <c r="A145" s="64"/>
      <c r="B145" s="139"/>
    </row>
    <row r="146" spans="1:13">
      <c r="A146" s="64"/>
      <c r="B146" s="139"/>
    </row>
    <row r="147" spans="1:13">
      <c r="A147" s="64"/>
      <c r="B147" s="139"/>
    </row>
    <row r="148" spans="1:13">
      <c r="A148" s="64"/>
      <c r="B148" s="139"/>
    </row>
    <row r="149" spans="1:13">
      <c r="A149" s="64"/>
      <c r="B149" s="139"/>
    </row>
    <row r="150" spans="1:13">
      <c r="A150" s="64"/>
      <c r="B150" s="139"/>
    </row>
    <row r="151" spans="1:13">
      <c r="A151" s="64"/>
      <c r="B151" s="139"/>
    </row>
    <row r="152" spans="1:13">
      <c r="A152" s="64"/>
      <c r="B152" s="139"/>
    </row>
    <row r="153" spans="1:13">
      <c r="A153" s="64"/>
      <c r="B153" s="139"/>
    </row>
    <row r="154" spans="1:13">
      <c r="A154" s="64"/>
      <c r="B154" s="139"/>
    </row>
    <row r="155" spans="1:13">
      <c r="A155" s="64"/>
      <c r="B155" s="139"/>
      <c r="L155" s="147"/>
      <c r="M155" s="147"/>
    </row>
    <row r="156" spans="1:13">
      <c r="A156" s="64"/>
      <c r="B156" s="139"/>
      <c r="L156" s="147"/>
      <c r="M156" s="147"/>
    </row>
    <row r="157" spans="1:13">
      <c r="A157" s="64"/>
      <c r="B157" s="139"/>
    </row>
    <row r="158" spans="1:13">
      <c r="A158" s="64"/>
      <c r="B158" s="139"/>
    </row>
    <row r="159" spans="1:13">
      <c r="A159" s="64"/>
      <c r="B159" s="139"/>
    </row>
    <row r="160" spans="1:13">
      <c r="A160" s="64"/>
      <c r="B160" s="139"/>
    </row>
    <row r="161" spans="1:2">
      <c r="A161" s="64"/>
      <c r="B161" s="139"/>
    </row>
    <row r="162" spans="1:2">
      <c r="A162" s="64"/>
      <c r="B162" s="139"/>
    </row>
    <row r="163" spans="1:2">
      <c r="A163" s="64"/>
      <c r="B163" s="139"/>
    </row>
    <row r="164" spans="1:2">
      <c r="A164" s="64"/>
      <c r="B164" s="139"/>
    </row>
    <row r="165" spans="1:2">
      <c r="A165" s="64"/>
      <c r="B165" s="139"/>
    </row>
    <row r="166" spans="1:2">
      <c r="A166" s="64"/>
      <c r="B166" s="139"/>
    </row>
    <row r="167" spans="1:2">
      <c r="A167" s="64"/>
      <c r="B167" s="139"/>
    </row>
    <row r="168" spans="1:2">
      <c r="A168" s="64"/>
      <c r="B168" s="139"/>
    </row>
    <row r="169" spans="1:2">
      <c r="A169" s="64"/>
      <c r="B169" s="139"/>
    </row>
    <row r="170" spans="1:2">
      <c r="A170" s="64"/>
      <c r="B170" s="139"/>
    </row>
    <row r="171" spans="1:2">
      <c r="A171" s="64"/>
      <c r="B171" s="139"/>
    </row>
    <row r="172" spans="1:2">
      <c r="A172" s="64"/>
      <c r="B172" s="139"/>
    </row>
    <row r="173" spans="1:2">
      <c r="A173" s="64"/>
      <c r="B173" s="139"/>
    </row>
    <row r="174" spans="1:2">
      <c r="A174" s="64"/>
      <c r="B174" s="139"/>
    </row>
    <row r="175" spans="1:2">
      <c r="A175" s="64"/>
      <c r="B175" s="139"/>
    </row>
    <row r="176" spans="1:2">
      <c r="A176" s="64"/>
      <c r="B176" s="139"/>
    </row>
    <row r="177" spans="1:2">
      <c r="A177" s="64"/>
      <c r="B177" s="139"/>
    </row>
    <row r="178" spans="1:2">
      <c r="A178" s="64"/>
      <c r="B178" s="139"/>
    </row>
    <row r="179" spans="1:2">
      <c r="A179" s="64"/>
      <c r="B179" s="139"/>
    </row>
    <row r="180" spans="1:2">
      <c r="A180" s="64"/>
      <c r="B180" s="139"/>
    </row>
    <row r="181" spans="1:2">
      <c r="A181" s="64"/>
      <c r="B181" s="139"/>
    </row>
    <row r="182" spans="1:2">
      <c r="A182" s="64"/>
      <c r="B182" s="139"/>
    </row>
    <row r="183" spans="1:2">
      <c r="A183" s="64"/>
      <c r="B183" s="139"/>
    </row>
    <row r="184" spans="1:2">
      <c r="A184" s="64"/>
      <c r="B184" s="139"/>
    </row>
    <row r="185" spans="1:2">
      <c r="A185" s="64"/>
      <c r="B185" s="139"/>
    </row>
    <row r="186" spans="1:2">
      <c r="A186" s="64"/>
      <c r="B186" s="139"/>
    </row>
    <row r="187" spans="1:2">
      <c r="A187" s="64"/>
      <c r="B187" s="139"/>
    </row>
    <row r="188" spans="1:2">
      <c r="A188" s="64"/>
      <c r="B188" s="139"/>
    </row>
    <row r="189" spans="1:2">
      <c r="A189" s="64"/>
      <c r="B189" s="139"/>
    </row>
    <row r="190" spans="1:2">
      <c r="A190" s="64"/>
      <c r="B190" s="139"/>
    </row>
    <row r="191" spans="1:2">
      <c r="A191" s="64"/>
      <c r="B191" s="139"/>
    </row>
    <row r="192" spans="1:2">
      <c r="A192" s="64"/>
      <c r="B192" s="139"/>
    </row>
    <row r="193" spans="1:13">
      <c r="A193" s="64"/>
      <c r="B193" s="139"/>
    </row>
    <row r="194" spans="1:13">
      <c r="A194" s="64"/>
      <c r="B194" s="139"/>
      <c r="L194" s="61"/>
    </row>
    <row r="195" spans="1:13">
      <c r="A195" s="64"/>
      <c r="B195" s="139"/>
      <c r="L195" s="61"/>
    </row>
    <row r="196" spans="1:13">
      <c r="A196" s="64"/>
      <c r="B196" s="139"/>
      <c r="L196" s="61"/>
    </row>
    <row r="197" spans="1:13">
      <c r="A197" s="64"/>
      <c r="B197" s="139"/>
      <c r="L197" s="61"/>
    </row>
    <row r="198" spans="1:13">
      <c r="A198" s="64"/>
      <c r="B198" s="139"/>
    </row>
    <row r="199" spans="1:13">
      <c r="A199" s="64"/>
      <c r="B199" s="139"/>
    </row>
    <row r="200" spans="1:13">
      <c r="A200" s="64"/>
      <c r="B200" s="139"/>
    </row>
    <row r="201" spans="1:13">
      <c r="A201" s="64"/>
      <c r="B201" s="139"/>
    </row>
    <row r="202" spans="1:13">
      <c r="A202" s="64"/>
      <c r="B202" s="139"/>
      <c r="L202" s="61"/>
    </row>
    <row r="203" spans="1:13">
      <c r="A203" s="64"/>
      <c r="B203" s="139"/>
      <c r="L203" s="61"/>
    </row>
    <row r="204" spans="1:13">
      <c r="A204" s="64"/>
      <c r="B204" s="139"/>
      <c r="L204" s="61"/>
    </row>
    <row r="205" spans="1:13">
      <c r="A205" s="64"/>
      <c r="B205" s="139"/>
      <c r="L205" s="159"/>
      <c r="M205" s="147"/>
    </row>
    <row r="206" spans="1:13">
      <c r="A206" s="64"/>
      <c r="B206" s="139"/>
      <c r="L206" s="159"/>
      <c r="M206" s="147"/>
    </row>
    <row r="207" spans="1:13">
      <c r="A207" s="64"/>
      <c r="B207" s="139"/>
    </row>
    <row r="208" spans="1:13">
      <c r="A208" s="64"/>
      <c r="B208" s="139"/>
    </row>
    <row r="209" spans="1:11">
      <c r="A209" s="64"/>
      <c r="B209" s="139"/>
    </row>
    <row r="210" spans="1:11">
      <c r="A210" s="64"/>
      <c r="B210" s="139"/>
    </row>
    <row r="211" spans="1:11">
      <c r="A211" s="64"/>
      <c r="B211" s="139"/>
    </row>
    <row r="212" spans="1:11">
      <c r="A212" s="64"/>
      <c r="B212" s="139"/>
    </row>
    <row r="213" spans="1:11">
      <c r="A213" s="64"/>
      <c r="B213" s="139"/>
    </row>
    <row r="214" spans="1:11">
      <c r="A214" s="64"/>
      <c r="B214" s="139"/>
    </row>
    <row r="215" spans="1:11">
      <c r="A215" s="64"/>
      <c r="B215" s="139"/>
    </row>
    <row r="216" spans="1:11">
      <c r="A216" s="152"/>
      <c r="B216" s="158"/>
      <c r="C216" s="147"/>
      <c r="D216" s="147"/>
      <c r="E216" s="147"/>
      <c r="F216" s="147"/>
      <c r="G216" s="147"/>
      <c r="H216" s="147"/>
      <c r="I216" s="147"/>
      <c r="J216" s="147"/>
      <c r="K216" s="147"/>
    </row>
    <row r="217" spans="1:11">
      <c r="A217" s="152"/>
      <c r="B217" s="158"/>
      <c r="C217" s="147"/>
      <c r="D217" s="147"/>
      <c r="E217" s="147"/>
      <c r="F217" s="147"/>
      <c r="G217" s="147"/>
      <c r="H217" s="147"/>
      <c r="I217" s="147"/>
      <c r="J217" s="147"/>
      <c r="K217" s="147"/>
    </row>
    <row r="218" spans="1:11">
      <c r="A218" s="64"/>
      <c r="B218" s="139"/>
    </row>
    <row r="219" spans="1:11">
      <c r="A219" s="64"/>
      <c r="B219" s="139"/>
    </row>
    <row r="220" spans="1:11">
      <c r="A220" s="64"/>
      <c r="B220" s="139"/>
    </row>
    <row r="221" spans="1:11">
      <c r="A221" s="64"/>
      <c r="B221" s="139"/>
    </row>
    <row r="222" spans="1:11">
      <c r="A222" s="64"/>
      <c r="B222" s="139"/>
    </row>
    <row r="223" spans="1:11">
      <c r="A223" s="64"/>
      <c r="B223" s="139"/>
    </row>
    <row r="318" spans="12:13">
      <c r="L318" s="79"/>
      <c r="M318" s="79"/>
    </row>
    <row r="321" spans="12:13">
      <c r="M321" s="73"/>
    </row>
    <row r="330" spans="12:13">
      <c r="L330" s="79"/>
    </row>
    <row r="331" spans="12:13">
      <c r="L331" s="87"/>
      <c r="M331" s="8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64"/>
  <sheetViews>
    <sheetView workbookViewId="0">
      <pane xSplit="3" ySplit="3" topLeftCell="D27" activePane="bottomRight" state="frozen"/>
      <selection pane="topRight" activeCell="D1" sqref="D1"/>
      <selection pane="bottomLeft" activeCell="A4" sqref="A4"/>
      <selection pane="bottomRight" activeCell="BQ42" sqref="BQ42"/>
    </sheetView>
  </sheetViews>
  <sheetFormatPr defaultRowHeight="13.5"/>
  <cols>
    <col min="1" max="1" width="9" style="166"/>
    <col min="2" max="2" width="3.25" style="166" customWidth="1"/>
    <col min="3" max="3" width="5.5" style="166" customWidth="1"/>
    <col min="4" max="4" width="7.625" style="166" customWidth="1"/>
    <col min="5" max="8" width="9" style="166" hidden="1" customWidth="1"/>
    <col min="9" max="9" width="7.625" style="166" customWidth="1"/>
    <col min="10" max="13" width="9" style="166" hidden="1" customWidth="1"/>
    <col min="14" max="14" width="7.625" style="166" customWidth="1"/>
    <col min="15" max="18" width="9" style="166" hidden="1" customWidth="1"/>
    <col min="19" max="19" width="7.625" style="166" customWidth="1"/>
    <col min="20" max="23" width="9" style="166" hidden="1" customWidth="1"/>
    <col min="24" max="24" width="7.625" style="166" customWidth="1"/>
    <col min="25" max="28" width="9" style="166" hidden="1" customWidth="1"/>
    <col min="29" max="29" width="7.625" style="166" customWidth="1"/>
    <col min="30" max="33" width="9" style="166" hidden="1" customWidth="1"/>
    <col min="34" max="34" width="7.625" style="166" customWidth="1"/>
    <col min="35" max="38" width="9" style="166" hidden="1" customWidth="1"/>
    <col min="39" max="39" width="7.625" style="166" customWidth="1"/>
    <col min="40" max="43" width="9" style="166" hidden="1" customWidth="1"/>
    <col min="44" max="44" width="7.625" style="166" customWidth="1"/>
    <col min="45" max="48" width="9" style="166" hidden="1" customWidth="1"/>
    <col min="49" max="49" width="7.625" style="166" customWidth="1"/>
    <col min="50" max="53" width="9" style="166" hidden="1" customWidth="1"/>
    <col min="54" max="54" width="7.625" style="166" customWidth="1"/>
    <col min="55" max="58" width="9" style="166" hidden="1" customWidth="1"/>
    <col min="59" max="59" width="7.625" style="166" customWidth="1"/>
    <col min="60" max="63" width="9" style="166" hidden="1" customWidth="1"/>
    <col min="64" max="64" width="7.625" style="166" customWidth="1"/>
    <col min="65" max="68" width="9" style="166" hidden="1" customWidth="1"/>
    <col min="69" max="69" width="7.625" style="166" customWidth="1"/>
    <col min="70" max="73" width="9" style="166" hidden="1" customWidth="1"/>
    <col min="74" max="74" width="7.625" style="166" customWidth="1"/>
    <col min="75" max="78" width="9" style="166" hidden="1" customWidth="1"/>
    <col min="79" max="79" width="7.625" style="166" customWidth="1"/>
    <col min="80" max="83" width="9" style="166" hidden="1" customWidth="1"/>
    <col min="84" max="84" width="7.625" style="166" customWidth="1"/>
    <col min="85" max="88" width="9" style="166" hidden="1" customWidth="1"/>
    <col min="89" max="89" width="7.625" style="166" customWidth="1"/>
    <col min="90" max="93" width="9" style="166" hidden="1" customWidth="1"/>
    <col min="94" max="94" width="7.625" style="166" customWidth="1"/>
    <col min="95" max="98" width="9" style="166" hidden="1" customWidth="1"/>
    <col min="99" max="99" width="7.625" style="166" customWidth="1"/>
    <col min="100" max="103" width="9" style="166" hidden="1" customWidth="1"/>
    <col min="104" max="104" width="7.625" style="166" customWidth="1"/>
    <col min="105" max="108" width="9" style="166" hidden="1" customWidth="1"/>
    <col min="109" max="109" width="7.625" style="166" customWidth="1"/>
    <col min="110" max="113" width="9" style="166" hidden="1" customWidth="1"/>
    <col min="114" max="114" width="7.625" style="166" customWidth="1"/>
    <col min="115" max="118" width="9" style="166" hidden="1" customWidth="1"/>
    <col min="119" max="119" width="7.625" style="166" customWidth="1"/>
    <col min="120" max="123" width="9" style="166" hidden="1" customWidth="1"/>
    <col min="124" max="124" width="7.625" style="166" customWidth="1"/>
    <col min="125" max="128" width="9" style="166" hidden="1" customWidth="1"/>
    <col min="129" max="129" width="7.625" style="166" customWidth="1"/>
    <col min="130" max="133" width="9" style="166" hidden="1" customWidth="1"/>
    <col min="134" max="134" width="7.625" style="166" customWidth="1"/>
    <col min="135" max="138" width="9" style="166" hidden="1" customWidth="1"/>
    <col min="139" max="139" width="7.625" style="166" customWidth="1"/>
    <col min="140" max="143" width="9" style="166" hidden="1" customWidth="1"/>
    <col min="144" max="144" width="7.625" style="166" customWidth="1"/>
    <col min="145" max="148" width="9" style="166" hidden="1" customWidth="1"/>
    <col min="149" max="149" width="7.625" style="166" customWidth="1"/>
    <col min="150" max="153" width="9" style="166" hidden="1" customWidth="1"/>
    <col min="154" max="154" width="7.625" style="166" customWidth="1"/>
    <col min="155" max="158" width="9" style="166" hidden="1" customWidth="1"/>
    <col min="159" max="159" width="7.625" style="166" customWidth="1"/>
    <col min="160" max="163" width="9" style="166" hidden="1" customWidth="1"/>
    <col min="164" max="164" width="7.625" style="166" customWidth="1"/>
    <col min="165" max="168" width="9" style="166" hidden="1" customWidth="1"/>
    <col min="169" max="169" width="7.625" style="166" customWidth="1"/>
    <col min="170" max="173" width="9" style="166" hidden="1" customWidth="1"/>
    <col min="174" max="174" width="7.625" style="166" customWidth="1"/>
    <col min="175" max="178" width="9" style="166" hidden="1" customWidth="1"/>
    <col min="179" max="179" width="7.625" style="166" customWidth="1"/>
    <col min="180" max="183" width="9" style="166" hidden="1" customWidth="1"/>
    <col min="184" max="184" width="7.625" style="166" customWidth="1"/>
    <col min="185" max="188" width="9" style="166" hidden="1" customWidth="1"/>
    <col min="189" max="189" width="7.625" style="166" customWidth="1"/>
    <col min="190" max="193" width="9" style="166" hidden="1" customWidth="1"/>
    <col min="194" max="194" width="7.625" style="166" customWidth="1"/>
    <col min="195" max="198" width="9" style="166" hidden="1" customWidth="1"/>
    <col min="199" max="199" width="7.625" style="166" customWidth="1"/>
    <col min="200" max="203" width="9" style="166" hidden="1" customWidth="1"/>
    <col min="204" max="204" width="7.625" style="166" customWidth="1"/>
    <col min="205" max="208" width="9" style="166" hidden="1" customWidth="1"/>
    <col min="209" max="210" width="9" style="168"/>
    <col min="211" max="211" width="9" style="168" hidden="1" customWidth="1"/>
    <col min="212" max="257" width="9" style="168"/>
    <col min="258" max="258" width="3.25" style="168" customWidth="1"/>
    <col min="259" max="259" width="5.5" style="168" customWidth="1"/>
    <col min="260" max="260" width="7.625" style="168" customWidth="1"/>
    <col min="261" max="264" width="0" style="168" hidden="1" customWidth="1"/>
    <col min="265" max="265" width="7.625" style="168" customWidth="1"/>
    <col min="266" max="269" width="0" style="168" hidden="1" customWidth="1"/>
    <col min="270" max="270" width="7.625" style="168" customWidth="1"/>
    <col min="271" max="274" width="0" style="168" hidden="1" customWidth="1"/>
    <col min="275" max="275" width="7.625" style="168" customWidth="1"/>
    <col min="276" max="279" width="0" style="168" hidden="1" customWidth="1"/>
    <col min="280" max="280" width="7.625" style="168" customWidth="1"/>
    <col min="281" max="284" width="0" style="168" hidden="1" customWidth="1"/>
    <col min="285" max="285" width="7.625" style="168" customWidth="1"/>
    <col min="286" max="289" width="0" style="168" hidden="1" customWidth="1"/>
    <col min="290" max="290" width="7.625" style="168" customWidth="1"/>
    <col min="291" max="294" width="0" style="168" hidden="1" customWidth="1"/>
    <col min="295" max="295" width="7.625" style="168" customWidth="1"/>
    <col min="296" max="299" width="0" style="168" hidden="1" customWidth="1"/>
    <col min="300" max="300" width="7.625" style="168" customWidth="1"/>
    <col min="301" max="304" width="0" style="168" hidden="1" customWidth="1"/>
    <col min="305" max="305" width="7.625" style="168" customWidth="1"/>
    <col min="306" max="309" width="0" style="168" hidden="1" customWidth="1"/>
    <col min="310" max="310" width="7.625" style="168" customWidth="1"/>
    <col min="311" max="314" width="0" style="168" hidden="1" customWidth="1"/>
    <col min="315" max="315" width="7.625" style="168" customWidth="1"/>
    <col min="316" max="319" width="0" style="168" hidden="1" customWidth="1"/>
    <col min="320" max="320" width="7.625" style="168" customWidth="1"/>
    <col min="321" max="324" width="0" style="168" hidden="1" customWidth="1"/>
    <col min="325" max="325" width="7.625" style="168" customWidth="1"/>
    <col min="326" max="329" width="0" style="168" hidden="1" customWidth="1"/>
    <col min="330" max="330" width="7.625" style="168" customWidth="1"/>
    <col min="331" max="334" width="0" style="168" hidden="1" customWidth="1"/>
    <col min="335" max="335" width="7.625" style="168" customWidth="1"/>
    <col min="336" max="339" width="0" style="168" hidden="1" customWidth="1"/>
    <col min="340" max="340" width="7.625" style="168" customWidth="1"/>
    <col min="341" max="344" width="0" style="168" hidden="1" customWidth="1"/>
    <col min="345" max="345" width="7.625" style="168" customWidth="1"/>
    <col min="346" max="349" width="0" style="168" hidden="1" customWidth="1"/>
    <col min="350" max="350" width="7.625" style="168" customWidth="1"/>
    <col min="351" max="354" width="0" style="168" hidden="1" customWidth="1"/>
    <col min="355" max="355" width="7.625" style="168" customWidth="1"/>
    <col min="356" max="359" width="0" style="168" hidden="1" customWidth="1"/>
    <col min="360" max="360" width="7.625" style="168" customWidth="1"/>
    <col min="361" max="364" width="0" style="168" hidden="1" customWidth="1"/>
    <col min="365" max="365" width="7.625" style="168" customWidth="1"/>
    <col min="366" max="369" width="0" style="168" hidden="1" customWidth="1"/>
    <col min="370" max="370" width="7.625" style="168" customWidth="1"/>
    <col min="371" max="374" width="0" style="168" hidden="1" customWidth="1"/>
    <col min="375" max="375" width="7.625" style="168" customWidth="1"/>
    <col min="376" max="379" width="0" style="168" hidden="1" customWidth="1"/>
    <col min="380" max="380" width="7.625" style="168" customWidth="1"/>
    <col min="381" max="384" width="0" style="168" hidden="1" customWidth="1"/>
    <col min="385" max="385" width="7.625" style="168" customWidth="1"/>
    <col min="386" max="389" width="0" style="168" hidden="1" customWidth="1"/>
    <col min="390" max="390" width="7.625" style="168" customWidth="1"/>
    <col min="391" max="394" width="0" style="168" hidden="1" customWidth="1"/>
    <col min="395" max="395" width="7.625" style="168" customWidth="1"/>
    <col min="396" max="399" width="0" style="168" hidden="1" customWidth="1"/>
    <col min="400" max="400" width="7.625" style="168" customWidth="1"/>
    <col min="401" max="404" width="0" style="168" hidden="1" customWidth="1"/>
    <col min="405" max="405" width="7.625" style="168" customWidth="1"/>
    <col min="406" max="409" width="0" style="168" hidden="1" customWidth="1"/>
    <col min="410" max="410" width="7.625" style="168" customWidth="1"/>
    <col min="411" max="414" width="0" style="168" hidden="1" customWidth="1"/>
    <col min="415" max="415" width="7.625" style="168" customWidth="1"/>
    <col min="416" max="419" width="0" style="168" hidden="1" customWidth="1"/>
    <col min="420" max="420" width="7.625" style="168" customWidth="1"/>
    <col min="421" max="424" width="0" style="168" hidden="1" customWidth="1"/>
    <col min="425" max="425" width="7.625" style="168" customWidth="1"/>
    <col min="426" max="429" width="0" style="168" hidden="1" customWidth="1"/>
    <col min="430" max="430" width="7.625" style="168" customWidth="1"/>
    <col min="431" max="434" width="0" style="168" hidden="1" customWidth="1"/>
    <col min="435" max="435" width="7.625" style="168" customWidth="1"/>
    <col min="436" max="439" width="0" style="168" hidden="1" customWidth="1"/>
    <col min="440" max="440" width="7.625" style="168" customWidth="1"/>
    <col min="441" max="444" width="0" style="168" hidden="1" customWidth="1"/>
    <col min="445" max="445" width="7.625" style="168" customWidth="1"/>
    <col min="446" max="449" width="0" style="168" hidden="1" customWidth="1"/>
    <col min="450" max="450" width="7.625" style="168" customWidth="1"/>
    <col min="451" max="454" width="0" style="168" hidden="1" customWidth="1"/>
    <col min="455" max="455" width="7.625" style="168" customWidth="1"/>
    <col min="456" max="459" width="0" style="168" hidden="1" customWidth="1"/>
    <col min="460" max="460" width="7.625" style="168" customWidth="1"/>
    <col min="461" max="464" width="0" style="168" hidden="1" customWidth="1"/>
    <col min="465" max="466" width="9" style="168"/>
    <col min="467" max="467" width="0" style="168" hidden="1" customWidth="1"/>
    <col min="468" max="513" width="9" style="168"/>
    <col min="514" max="514" width="3.25" style="168" customWidth="1"/>
    <col min="515" max="515" width="5.5" style="168" customWidth="1"/>
    <col min="516" max="516" width="7.625" style="168" customWidth="1"/>
    <col min="517" max="520" width="0" style="168" hidden="1" customWidth="1"/>
    <col min="521" max="521" width="7.625" style="168" customWidth="1"/>
    <col min="522" max="525" width="0" style="168" hidden="1" customWidth="1"/>
    <col min="526" max="526" width="7.625" style="168" customWidth="1"/>
    <col min="527" max="530" width="0" style="168" hidden="1" customWidth="1"/>
    <col min="531" max="531" width="7.625" style="168" customWidth="1"/>
    <col min="532" max="535" width="0" style="168" hidden="1" customWidth="1"/>
    <col min="536" max="536" width="7.625" style="168" customWidth="1"/>
    <col min="537" max="540" width="0" style="168" hidden="1" customWidth="1"/>
    <col min="541" max="541" width="7.625" style="168" customWidth="1"/>
    <col min="542" max="545" width="0" style="168" hidden="1" customWidth="1"/>
    <col min="546" max="546" width="7.625" style="168" customWidth="1"/>
    <col min="547" max="550" width="0" style="168" hidden="1" customWidth="1"/>
    <col min="551" max="551" width="7.625" style="168" customWidth="1"/>
    <col min="552" max="555" width="0" style="168" hidden="1" customWidth="1"/>
    <col min="556" max="556" width="7.625" style="168" customWidth="1"/>
    <col min="557" max="560" width="0" style="168" hidden="1" customWidth="1"/>
    <col min="561" max="561" width="7.625" style="168" customWidth="1"/>
    <col min="562" max="565" width="0" style="168" hidden="1" customWidth="1"/>
    <col min="566" max="566" width="7.625" style="168" customWidth="1"/>
    <col min="567" max="570" width="0" style="168" hidden="1" customWidth="1"/>
    <col min="571" max="571" width="7.625" style="168" customWidth="1"/>
    <col min="572" max="575" width="0" style="168" hidden="1" customWidth="1"/>
    <col min="576" max="576" width="7.625" style="168" customWidth="1"/>
    <col min="577" max="580" width="0" style="168" hidden="1" customWidth="1"/>
    <col min="581" max="581" width="7.625" style="168" customWidth="1"/>
    <col min="582" max="585" width="0" style="168" hidden="1" customWidth="1"/>
    <col min="586" max="586" width="7.625" style="168" customWidth="1"/>
    <col min="587" max="590" width="0" style="168" hidden="1" customWidth="1"/>
    <col min="591" max="591" width="7.625" style="168" customWidth="1"/>
    <col min="592" max="595" width="0" style="168" hidden="1" customWidth="1"/>
    <col min="596" max="596" width="7.625" style="168" customWidth="1"/>
    <col min="597" max="600" width="0" style="168" hidden="1" customWidth="1"/>
    <col min="601" max="601" width="7.625" style="168" customWidth="1"/>
    <col min="602" max="605" width="0" style="168" hidden="1" customWidth="1"/>
    <col min="606" max="606" width="7.625" style="168" customWidth="1"/>
    <col min="607" max="610" width="0" style="168" hidden="1" customWidth="1"/>
    <col min="611" max="611" width="7.625" style="168" customWidth="1"/>
    <col min="612" max="615" width="0" style="168" hidden="1" customWidth="1"/>
    <col min="616" max="616" width="7.625" style="168" customWidth="1"/>
    <col min="617" max="620" width="0" style="168" hidden="1" customWidth="1"/>
    <col min="621" max="621" width="7.625" style="168" customWidth="1"/>
    <col min="622" max="625" width="0" style="168" hidden="1" customWidth="1"/>
    <col min="626" max="626" width="7.625" style="168" customWidth="1"/>
    <col min="627" max="630" width="0" style="168" hidden="1" customWidth="1"/>
    <col min="631" max="631" width="7.625" style="168" customWidth="1"/>
    <col min="632" max="635" width="0" style="168" hidden="1" customWidth="1"/>
    <col min="636" max="636" width="7.625" style="168" customWidth="1"/>
    <col min="637" max="640" width="0" style="168" hidden="1" customWidth="1"/>
    <col min="641" max="641" width="7.625" style="168" customWidth="1"/>
    <col min="642" max="645" width="0" style="168" hidden="1" customWidth="1"/>
    <col min="646" max="646" width="7.625" style="168" customWidth="1"/>
    <col min="647" max="650" width="0" style="168" hidden="1" customWidth="1"/>
    <col min="651" max="651" width="7.625" style="168" customWidth="1"/>
    <col min="652" max="655" width="0" style="168" hidden="1" customWidth="1"/>
    <col min="656" max="656" width="7.625" style="168" customWidth="1"/>
    <col min="657" max="660" width="0" style="168" hidden="1" customWidth="1"/>
    <col min="661" max="661" width="7.625" style="168" customWidth="1"/>
    <col min="662" max="665" width="0" style="168" hidden="1" customWidth="1"/>
    <col min="666" max="666" width="7.625" style="168" customWidth="1"/>
    <col min="667" max="670" width="0" style="168" hidden="1" customWidth="1"/>
    <col min="671" max="671" width="7.625" style="168" customWidth="1"/>
    <col min="672" max="675" width="0" style="168" hidden="1" customWidth="1"/>
    <col min="676" max="676" width="7.625" style="168" customWidth="1"/>
    <col min="677" max="680" width="0" style="168" hidden="1" customWidth="1"/>
    <col min="681" max="681" width="7.625" style="168" customWidth="1"/>
    <col min="682" max="685" width="0" style="168" hidden="1" customWidth="1"/>
    <col min="686" max="686" width="7.625" style="168" customWidth="1"/>
    <col min="687" max="690" width="0" style="168" hidden="1" customWidth="1"/>
    <col min="691" max="691" width="7.625" style="168" customWidth="1"/>
    <col min="692" max="695" width="0" style="168" hidden="1" customWidth="1"/>
    <col min="696" max="696" width="7.625" style="168" customWidth="1"/>
    <col min="697" max="700" width="0" style="168" hidden="1" customWidth="1"/>
    <col min="701" max="701" width="7.625" style="168" customWidth="1"/>
    <col min="702" max="705" width="0" style="168" hidden="1" customWidth="1"/>
    <col min="706" max="706" width="7.625" style="168" customWidth="1"/>
    <col min="707" max="710" width="0" style="168" hidden="1" customWidth="1"/>
    <col min="711" max="711" width="7.625" style="168" customWidth="1"/>
    <col min="712" max="715" width="0" style="168" hidden="1" customWidth="1"/>
    <col min="716" max="716" width="7.625" style="168" customWidth="1"/>
    <col min="717" max="720" width="0" style="168" hidden="1" customWidth="1"/>
    <col min="721" max="722" width="9" style="168"/>
    <col min="723" max="723" width="0" style="168" hidden="1" customWidth="1"/>
    <col min="724" max="769" width="9" style="168"/>
    <col min="770" max="770" width="3.25" style="168" customWidth="1"/>
    <col min="771" max="771" width="5.5" style="168" customWidth="1"/>
    <col min="772" max="772" width="7.625" style="168" customWidth="1"/>
    <col min="773" max="776" width="0" style="168" hidden="1" customWidth="1"/>
    <col min="777" max="777" width="7.625" style="168" customWidth="1"/>
    <col min="778" max="781" width="0" style="168" hidden="1" customWidth="1"/>
    <col min="782" max="782" width="7.625" style="168" customWidth="1"/>
    <col min="783" max="786" width="0" style="168" hidden="1" customWidth="1"/>
    <col min="787" max="787" width="7.625" style="168" customWidth="1"/>
    <col min="788" max="791" width="0" style="168" hidden="1" customWidth="1"/>
    <col min="792" max="792" width="7.625" style="168" customWidth="1"/>
    <col min="793" max="796" width="0" style="168" hidden="1" customWidth="1"/>
    <col min="797" max="797" width="7.625" style="168" customWidth="1"/>
    <col min="798" max="801" width="0" style="168" hidden="1" customWidth="1"/>
    <col min="802" max="802" width="7.625" style="168" customWidth="1"/>
    <col min="803" max="806" width="0" style="168" hidden="1" customWidth="1"/>
    <col min="807" max="807" width="7.625" style="168" customWidth="1"/>
    <col min="808" max="811" width="0" style="168" hidden="1" customWidth="1"/>
    <col min="812" max="812" width="7.625" style="168" customWidth="1"/>
    <col min="813" max="816" width="0" style="168" hidden="1" customWidth="1"/>
    <col min="817" max="817" width="7.625" style="168" customWidth="1"/>
    <col min="818" max="821" width="0" style="168" hidden="1" customWidth="1"/>
    <col min="822" max="822" width="7.625" style="168" customWidth="1"/>
    <col min="823" max="826" width="0" style="168" hidden="1" customWidth="1"/>
    <col min="827" max="827" width="7.625" style="168" customWidth="1"/>
    <col min="828" max="831" width="0" style="168" hidden="1" customWidth="1"/>
    <col min="832" max="832" width="7.625" style="168" customWidth="1"/>
    <col min="833" max="836" width="0" style="168" hidden="1" customWidth="1"/>
    <col min="837" max="837" width="7.625" style="168" customWidth="1"/>
    <col min="838" max="841" width="0" style="168" hidden="1" customWidth="1"/>
    <col min="842" max="842" width="7.625" style="168" customWidth="1"/>
    <col min="843" max="846" width="0" style="168" hidden="1" customWidth="1"/>
    <col min="847" max="847" width="7.625" style="168" customWidth="1"/>
    <col min="848" max="851" width="0" style="168" hidden="1" customWidth="1"/>
    <col min="852" max="852" width="7.625" style="168" customWidth="1"/>
    <col min="853" max="856" width="0" style="168" hidden="1" customWidth="1"/>
    <col min="857" max="857" width="7.625" style="168" customWidth="1"/>
    <col min="858" max="861" width="0" style="168" hidden="1" customWidth="1"/>
    <col min="862" max="862" width="7.625" style="168" customWidth="1"/>
    <col min="863" max="866" width="0" style="168" hidden="1" customWidth="1"/>
    <col min="867" max="867" width="7.625" style="168" customWidth="1"/>
    <col min="868" max="871" width="0" style="168" hidden="1" customWidth="1"/>
    <col min="872" max="872" width="7.625" style="168" customWidth="1"/>
    <col min="873" max="876" width="0" style="168" hidden="1" customWidth="1"/>
    <col min="877" max="877" width="7.625" style="168" customWidth="1"/>
    <col min="878" max="881" width="0" style="168" hidden="1" customWidth="1"/>
    <col min="882" max="882" width="7.625" style="168" customWidth="1"/>
    <col min="883" max="886" width="0" style="168" hidden="1" customWidth="1"/>
    <col min="887" max="887" width="7.625" style="168" customWidth="1"/>
    <col min="888" max="891" width="0" style="168" hidden="1" customWidth="1"/>
    <col min="892" max="892" width="7.625" style="168" customWidth="1"/>
    <col min="893" max="896" width="0" style="168" hidden="1" customWidth="1"/>
    <col min="897" max="897" width="7.625" style="168" customWidth="1"/>
    <col min="898" max="901" width="0" style="168" hidden="1" customWidth="1"/>
    <col min="902" max="902" width="7.625" style="168" customWidth="1"/>
    <col min="903" max="906" width="0" style="168" hidden="1" customWidth="1"/>
    <col min="907" max="907" width="7.625" style="168" customWidth="1"/>
    <col min="908" max="911" width="0" style="168" hidden="1" customWidth="1"/>
    <col min="912" max="912" width="7.625" style="168" customWidth="1"/>
    <col min="913" max="916" width="0" style="168" hidden="1" customWidth="1"/>
    <col min="917" max="917" width="7.625" style="168" customWidth="1"/>
    <col min="918" max="921" width="0" style="168" hidden="1" customWidth="1"/>
    <col min="922" max="922" width="7.625" style="168" customWidth="1"/>
    <col min="923" max="926" width="0" style="168" hidden="1" customWidth="1"/>
    <col min="927" max="927" width="7.625" style="168" customWidth="1"/>
    <col min="928" max="931" width="0" style="168" hidden="1" customWidth="1"/>
    <col min="932" max="932" width="7.625" style="168" customWidth="1"/>
    <col min="933" max="936" width="0" style="168" hidden="1" customWidth="1"/>
    <col min="937" max="937" width="7.625" style="168" customWidth="1"/>
    <col min="938" max="941" width="0" style="168" hidden="1" customWidth="1"/>
    <col min="942" max="942" width="7.625" style="168" customWidth="1"/>
    <col min="943" max="946" width="0" style="168" hidden="1" customWidth="1"/>
    <col min="947" max="947" width="7.625" style="168" customWidth="1"/>
    <col min="948" max="951" width="0" style="168" hidden="1" customWidth="1"/>
    <col min="952" max="952" width="7.625" style="168" customWidth="1"/>
    <col min="953" max="956" width="0" style="168" hidden="1" customWidth="1"/>
    <col min="957" max="957" width="7.625" style="168" customWidth="1"/>
    <col min="958" max="961" width="0" style="168" hidden="1" customWidth="1"/>
    <col min="962" max="962" width="7.625" style="168" customWidth="1"/>
    <col min="963" max="966" width="0" style="168" hidden="1" customWidth="1"/>
    <col min="967" max="967" width="7.625" style="168" customWidth="1"/>
    <col min="968" max="971" width="0" style="168" hidden="1" customWidth="1"/>
    <col min="972" max="972" width="7.625" style="168" customWidth="1"/>
    <col min="973" max="976" width="0" style="168" hidden="1" customWidth="1"/>
    <col min="977" max="978" width="9" style="168"/>
    <col min="979" max="979" width="0" style="168" hidden="1" customWidth="1"/>
    <col min="980" max="1025" width="9" style="168"/>
    <col min="1026" max="1026" width="3.25" style="168" customWidth="1"/>
    <col min="1027" max="1027" width="5.5" style="168" customWidth="1"/>
    <col min="1028" max="1028" width="7.625" style="168" customWidth="1"/>
    <col min="1029" max="1032" width="0" style="168" hidden="1" customWidth="1"/>
    <col min="1033" max="1033" width="7.625" style="168" customWidth="1"/>
    <col min="1034" max="1037" width="0" style="168" hidden="1" customWidth="1"/>
    <col min="1038" max="1038" width="7.625" style="168" customWidth="1"/>
    <col min="1039" max="1042" width="0" style="168" hidden="1" customWidth="1"/>
    <col min="1043" max="1043" width="7.625" style="168" customWidth="1"/>
    <col min="1044" max="1047" width="0" style="168" hidden="1" customWidth="1"/>
    <col min="1048" max="1048" width="7.625" style="168" customWidth="1"/>
    <col min="1049" max="1052" width="0" style="168" hidden="1" customWidth="1"/>
    <col min="1053" max="1053" width="7.625" style="168" customWidth="1"/>
    <col min="1054" max="1057" width="0" style="168" hidden="1" customWidth="1"/>
    <col min="1058" max="1058" width="7.625" style="168" customWidth="1"/>
    <col min="1059" max="1062" width="0" style="168" hidden="1" customWidth="1"/>
    <col min="1063" max="1063" width="7.625" style="168" customWidth="1"/>
    <col min="1064" max="1067" width="0" style="168" hidden="1" customWidth="1"/>
    <col min="1068" max="1068" width="7.625" style="168" customWidth="1"/>
    <col min="1069" max="1072" width="0" style="168" hidden="1" customWidth="1"/>
    <col min="1073" max="1073" width="7.625" style="168" customWidth="1"/>
    <col min="1074" max="1077" width="0" style="168" hidden="1" customWidth="1"/>
    <col min="1078" max="1078" width="7.625" style="168" customWidth="1"/>
    <col min="1079" max="1082" width="0" style="168" hidden="1" customWidth="1"/>
    <col min="1083" max="1083" width="7.625" style="168" customWidth="1"/>
    <col min="1084" max="1087" width="0" style="168" hidden="1" customWidth="1"/>
    <col min="1088" max="1088" width="7.625" style="168" customWidth="1"/>
    <col min="1089" max="1092" width="0" style="168" hidden="1" customWidth="1"/>
    <col min="1093" max="1093" width="7.625" style="168" customWidth="1"/>
    <col min="1094" max="1097" width="0" style="168" hidden="1" customWidth="1"/>
    <col min="1098" max="1098" width="7.625" style="168" customWidth="1"/>
    <col min="1099" max="1102" width="0" style="168" hidden="1" customWidth="1"/>
    <col min="1103" max="1103" width="7.625" style="168" customWidth="1"/>
    <col min="1104" max="1107" width="0" style="168" hidden="1" customWidth="1"/>
    <col min="1108" max="1108" width="7.625" style="168" customWidth="1"/>
    <col min="1109" max="1112" width="0" style="168" hidden="1" customWidth="1"/>
    <col min="1113" max="1113" width="7.625" style="168" customWidth="1"/>
    <col min="1114" max="1117" width="0" style="168" hidden="1" customWidth="1"/>
    <col min="1118" max="1118" width="7.625" style="168" customWidth="1"/>
    <col min="1119" max="1122" width="0" style="168" hidden="1" customWidth="1"/>
    <col min="1123" max="1123" width="7.625" style="168" customWidth="1"/>
    <col min="1124" max="1127" width="0" style="168" hidden="1" customWidth="1"/>
    <col min="1128" max="1128" width="7.625" style="168" customWidth="1"/>
    <col min="1129" max="1132" width="0" style="168" hidden="1" customWidth="1"/>
    <col min="1133" max="1133" width="7.625" style="168" customWidth="1"/>
    <col min="1134" max="1137" width="0" style="168" hidden="1" customWidth="1"/>
    <col min="1138" max="1138" width="7.625" style="168" customWidth="1"/>
    <col min="1139" max="1142" width="0" style="168" hidden="1" customWidth="1"/>
    <col min="1143" max="1143" width="7.625" style="168" customWidth="1"/>
    <col min="1144" max="1147" width="0" style="168" hidden="1" customWidth="1"/>
    <col min="1148" max="1148" width="7.625" style="168" customWidth="1"/>
    <col min="1149" max="1152" width="0" style="168" hidden="1" customWidth="1"/>
    <col min="1153" max="1153" width="7.625" style="168" customWidth="1"/>
    <col min="1154" max="1157" width="0" style="168" hidden="1" customWidth="1"/>
    <col min="1158" max="1158" width="7.625" style="168" customWidth="1"/>
    <col min="1159" max="1162" width="0" style="168" hidden="1" customWidth="1"/>
    <col min="1163" max="1163" width="7.625" style="168" customWidth="1"/>
    <col min="1164" max="1167" width="0" style="168" hidden="1" customWidth="1"/>
    <col min="1168" max="1168" width="7.625" style="168" customWidth="1"/>
    <col min="1169" max="1172" width="0" style="168" hidden="1" customWidth="1"/>
    <col min="1173" max="1173" width="7.625" style="168" customWidth="1"/>
    <col min="1174" max="1177" width="0" style="168" hidden="1" customWidth="1"/>
    <col min="1178" max="1178" width="7.625" style="168" customWidth="1"/>
    <col min="1179" max="1182" width="0" style="168" hidden="1" customWidth="1"/>
    <col min="1183" max="1183" width="7.625" style="168" customWidth="1"/>
    <col min="1184" max="1187" width="0" style="168" hidden="1" customWidth="1"/>
    <col min="1188" max="1188" width="7.625" style="168" customWidth="1"/>
    <col min="1189" max="1192" width="0" style="168" hidden="1" customWidth="1"/>
    <col min="1193" max="1193" width="7.625" style="168" customWidth="1"/>
    <col min="1194" max="1197" width="0" style="168" hidden="1" customWidth="1"/>
    <col min="1198" max="1198" width="7.625" style="168" customWidth="1"/>
    <col min="1199" max="1202" width="0" style="168" hidden="1" customWidth="1"/>
    <col min="1203" max="1203" width="7.625" style="168" customWidth="1"/>
    <col min="1204" max="1207" width="0" style="168" hidden="1" customWidth="1"/>
    <col min="1208" max="1208" width="7.625" style="168" customWidth="1"/>
    <col min="1209" max="1212" width="0" style="168" hidden="1" customWidth="1"/>
    <col min="1213" max="1213" width="7.625" style="168" customWidth="1"/>
    <col min="1214" max="1217" width="0" style="168" hidden="1" customWidth="1"/>
    <col min="1218" max="1218" width="7.625" style="168" customWidth="1"/>
    <col min="1219" max="1222" width="0" style="168" hidden="1" customWidth="1"/>
    <col min="1223" max="1223" width="7.625" style="168" customWidth="1"/>
    <col min="1224" max="1227" width="0" style="168" hidden="1" customWidth="1"/>
    <col min="1228" max="1228" width="7.625" style="168" customWidth="1"/>
    <col min="1229" max="1232" width="0" style="168" hidden="1" customWidth="1"/>
    <col min="1233" max="1234" width="9" style="168"/>
    <col min="1235" max="1235" width="0" style="168" hidden="1" customWidth="1"/>
    <col min="1236" max="1281" width="9" style="168"/>
    <col min="1282" max="1282" width="3.25" style="168" customWidth="1"/>
    <col min="1283" max="1283" width="5.5" style="168" customWidth="1"/>
    <col min="1284" max="1284" width="7.625" style="168" customWidth="1"/>
    <col min="1285" max="1288" width="0" style="168" hidden="1" customWidth="1"/>
    <col min="1289" max="1289" width="7.625" style="168" customWidth="1"/>
    <col min="1290" max="1293" width="0" style="168" hidden="1" customWidth="1"/>
    <col min="1294" max="1294" width="7.625" style="168" customWidth="1"/>
    <col min="1295" max="1298" width="0" style="168" hidden="1" customWidth="1"/>
    <col min="1299" max="1299" width="7.625" style="168" customWidth="1"/>
    <col min="1300" max="1303" width="0" style="168" hidden="1" customWidth="1"/>
    <col min="1304" max="1304" width="7.625" style="168" customWidth="1"/>
    <col min="1305" max="1308" width="0" style="168" hidden="1" customWidth="1"/>
    <col min="1309" max="1309" width="7.625" style="168" customWidth="1"/>
    <col min="1310" max="1313" width="0" style="168" hidden="1" customWidth="1"/>
    <col min="1314" max="1314" width="7.625" style="168" customWidth="1"/>
    <col min="1315" max="1318" width="0" style="168" hidden="1" customWidth="1"/>
    <col min="1319" max="1319" width="7.625" style="168" customWidth="1"/>
    <col min="1320" max="1323" width="0" style="168" hidden="1" customWidth="1"/>
    <col min="1324" max="1324" width="7.625" style="168" customWidth="1"/>
    <col min="1325" max="1328" width="0" style="168" hidden="1" customWidth="1"/>
    <col min="1329" max="1329" width="7.625" style="168" customWidth="1"/>
    <col min="1330" max="1333" width="0" style="168" hidden="1" customWidth="1"/>
    <col min="1334" max="1334" width="7.625" style="168" customWidth="1"/>
    <col min="1335" max="1338" width="0" style="168" hidden="1" customWidth="1"/>
    <col min="1339" max="1339" width="7.625" style="168" customWidth="1"/>
    <col min="1340" max="1343" width="0" style="168" hidden="1" customWidth="1"/>
    <col min="1344" max="1344" width="7.625" style="168" customWidth="1"/>
    <col min="1345" max="1348" width="0" style="168" hidden="1" customWidth="1"/>
    <col min="1349" max="1349" width="7.625" style="168" customWidth="1"/>
    <col min="1350" max="1353" width="0" style="168" hidden="1" customWidth="1"/>
    <col min="1354" max="1354" width="7.625" style="168" customWidth="1"/>
    <col min="1355" max="1358" width="0" style="168" hidden="1" customWidth="1"/>
    <col min="1359" max="1359" width="7.625" style="168" customWidth="1"/>
    <col min="1360" max="1363" width="0" style="168" hidden="1" customWidth="1"/>
    <col min="1364" max="1364" width="7.625" style="168" customWidth="1"/>
    <col min="1365" max="1368" width="0" style="168" hidden="1" customWidth="1"/>
    <col min="1369" max="1369" width="7.625" style="168" customWidth="1"/>
    <col min="1370" max="1373" width="0" style="168" hidden="1" customWidth="1"/>
    <col min="1374" max="1374" width="7.625" style="168" customWidth="1"/>
    <col min="1375" max="1378" width="0" style="168" hidden="1" customWidth="1"/>
    <col min="1379" max="1379" width="7.625" style="168" customWidth="1"/>
    <col min="1380" max="1383" width="0" style="168" hidden="1" customWidth="1"/>
    <col min="1384" max="1384" width="7.625" style="168" customWidth="1"/>
    <col min="1385" max="1388" width="0" style="168" hidden="1" customWidth="1"/>
    <col min="1389" max="1389" width="7.625" style="168" customWidth="1"/>
    <col min="1390" max="1393" width="0" style="168" hidden="1" customWidth="1"/>
    <col min="1394" max="1394" width="7.625" style="168" customWidth="1"/>
    <col min="1395" max="1398" width="0" style="168" hidden="1" customWidth="1"/>
    <col min="1399" max="1399" width="7.625" style="168" customWidth="1"/>
    <col min="1400" max="1403" width="0" style="168" hidden="1" customWidth="1"/>
    <col min="1404" max="1404" width="7.625" style="168" customWidth="1"/>
    <col min="1405" max="1408" width="0" style="168" hidden="1" customWidth="1"/>
    <col min="1409" max="1409" width="7.625" style="168" customWidth="1"/>
    <col min="1410" max="1413" width="0" style="168" hidden="1" customWidth="1"/>
    <col min="1414" max="1414" width="7.625" style="168" customWidth="1"/>
    <col min="1415" max="1418" width="0" style="168" hidden="1" customWidth="1"/>
    <col min="1419" max="1419" width="7.625" style="168" customWidth="1"/>
    <col min="1420" max="1423" width="0" style="168" hidden="1" customWidth="1"/>
    <col min="1424" max="1424" width="7.625" style="168" customWidth="1"/>
    <col min="1425" max="1428" width="0" style="168" hidden="1" customWidth="1"/>
    <col min="1429" max="1429" width="7.625" style="168" customWidth="1"/>
    <col min="1430" max="1433" width="0" style="168" hidden="1" customWidth="1"/>
    <col min="1434" max="1434" width="7.625" style="168" customWidth="1"/>
    <col min="1435" max="1438" width="0" style="168" hidden="1" customWidth="1"/>
    <col min="1439" max="1439" width="7.625" style="168" customWidth="1"/>
    <col min="1440" max="1443" width="0" style="168" hidden="1" customWidth="1"/>
    <col min="1444" max="1444" width="7.625" style="168" customWidth="1"/>
    <col min="1445" max="1448" width="0" style="168" hidden="1" customWidth="1"/>
    <col min="1449" max="1449" width="7.625" style="168" customWidth="1"/>
    <col min="1450" max="1453" width="0" style="168" hidden="1" customWidth="1"/>
    <col min="1454" max="1454" width="7.625" style="168" customWidth="1"/>
    <col min="1455" max="1458" width="0" style="168" hidden="1" customWidth="1"/>
    <col min="1459" max="1459" width="7.625" style="168" customWidth="1"/>
    <col min="1460" max="1463" width="0" style="168" hidden="1" customWidth="1"/>
    <col min="1464" max="1464" width="7.625" style="168" customWidth="1"/>
    <col min="1465" max="1468" width="0" style="168" hidden="1" customWidth="1"/>
    <col min="1469" max="1469" width="7.625" style="168" customWidth="1"/>
    <col min="1470" max="1473" width="0" style="168" hidden="1" customWidth="1"/>
    <col min="1474" max="1474" width="7.625" style="168" customWidth="1"/>
    <col min="1475" max="1478" width="0" style="168" hidden="1" customWidth="1"/>
    <col min="1479" max="1479" width="7.625" style="168" customWidth="1"/>
    <col min="1480" max="1483" width="0" style="168" hidden="1" customWidth="1"/>
    <col min="1484" max="1484" width="7.625" style="168" customWidth="1"/>
    <col min="1485" max="1488" width="0" style="168" hidden="1" customWidth="1"/>
    <col min="1489" max="1490" width="9" style="168"/>
    <col min="1491" max="1491" width="0" style="168" hidden="1" customWidth="1"/>
    <col min="1492" max="1537" width="9" style="168"/>
    <col min="1538" max="1538" width="3.25" style="168" customWidth="1"/>
    <col min="1539" max="1539" width="5.5" style="168" customWidth="1"/>
    <col min="1540" max="1540" width="7.625" style="168" customWidth="1"/>
    <col min="1541" max="1544" width="0" style="168" hidden="1" customWidth="1"/>
    <col min="1545" max="1545" width="7.625" style="168" customWidth="1"/>
    <col min="1546" max="1549" width="0" style="168" hidden="1" customWidth="1"/>
    <col min="1550" max="1550" width="7.625" style="168" customWidth="1"/>
    <col min="1551" max="1554" width="0" style="168" hidden="1" customWidth="1"/>
    <col min="1555" max="1555" width="7.625" style="168" customWidth="1"/>
    <col min="1556" max="1559" width="0" style="168" hidden="1" customWidth="1"/>
    <col min="1560" max="1560" width="7.625" style="168" customWidth="1"/>
    <col min="1561" max="1564" width="0" style="168" hidden="1" customWidth="1"/>
    <col min="1565" max="1565" width="7.625" style="168" customWidth="1"/>
    <col min="1566" max="1569" width="0" style="168" hidden="1" customWidth="1"/>
    <col min="1570" max="1570" width="7.625" style="168" customWidth="1"/>
    <col min="1571" max="1574" width="0" style="168" hidden="1" customWidth="1"/>
    <col min="1575" max="1575" width="7.625" style="168" customWidth="1"/>
    <col min="1576" max="1579" width="0" style="168" hidden="1" customWidth="1"/>
    <col min="1580" max="1580" width="7.625" style="168" customWidth="1"/>
    <col min="1581" max="1584" width="0" style="168" hidden="1" customWidth="1"/>
    <col min="1585" max="1585" width="7.625" style="168" customWidth="1"/>
    <col min="1586" max="1589" width="0" style="168" hidden="1" customWidth="1"/>
    <col min="1590" max="1590" width="7.625" style="168" customWidth="1"/>
    <col min="1591" max="1594" width="0" style="168" hidden="1" customWidth="1"/>
    <col min="1595" max="1595" width="7.625" style="168" customWidth="1"/>
    <col min="1596" max="1599" width="0" style="168" hidden="1" customWidth="1"/>
    <col min="1600" max="1600" width="7.625" style="168" customWidth="1"/>
    <col min="1601" max="1604" width="0" style="168" hidden="1" customWidth="1"/>
    <col min="1605" max="1605" width="7.625" style="168" customWidth="1"/>
    <col min="1606" max="1609" width="0" style="168" hidden="1" customWidth="1"/>
    <col min="1610" max="1610" width="7.625" style="168" customWidth="1"/>
    <col min="1611" max="1614" width="0" style="168" hidden="1" customWidth="1"/>
    <col min="1615" max="1615" width="7.625" style="168" customWidth="1"/>
    <col min="1616" max="1619" width="0" style="168" hidden="1" customWidth="1"/>
    <col min="1620" max="1620" width="7.625" style="168" customWidth="1"/>
    <col min="1621" max="1624" width="0" style="168" hidden="1" customWidth="1"/>
    <col min="1625" max="1625" width="7.625" style="168" customWidth="1"/>
    <col min="1626" max="1629" width="0" style="168" hidden="1" customWidth="1"/>
    <col min="1630" max="1630" width="7.625" style="168" customWidth="1"/>
    <col min="1631" max="1634" width="0" style="168" hidden="1" customWidth="1"/>
    <col min="1635" max="1635" width="7.625" style="168" customWidth="1"/>
    <col min="1636" max="1639" width="0" style="168" hidden="1" customWidth="1"/>
    <col min="1640" max="1640" width="7.625" style="168" customWidth="1"/>
    <col min="1641" max="1644" width="0" style="168" hidden="1" customWidth="1"/>
    <col min="1645" max="1645" width="7.625" style="168" customWidth="1"/>
    <col min="1646" max="1649" width="0" style="168" hidden="1" customWidth="1"/>
    <col min="1650" max="1650" width="7.625" style="168" customWidth="1"/>
    <col min="1651" max="1654" width="0" style="168" hidden="1" customWidth="1"/>
    <col min="1655" max="1655" width="7.625" style="168" customWidth="1"/>
    <col min="1656" max="1659" width="0" style="168" hidden="1" customWidth="1"/>
    <col min="1660" max="1660" width="7.625" style="168" customWidth="1"/>
    <col min="1661" max="1664" width="0" style="168" hidden="1" customWidth="1"/>
    <col min="1665" max="1665" width="7.625" style="168" customWidth="1"/>
    <col min="1666" max="1669" width="0" style="168" hidden="1" customWidth="1"/>
    <col min="1670" max="1670" width="7.625" style="168" customWidth="1"/>
    <col min="1671" max="1674" width="0" style="168" hidden="1" customWidth="1"/>
    <col min="1675" max="1675" width="7.625" style="168" customWidth="1"/>
    <col min="1676" max="1679" width="0" style="168" hidden="1" customWidth="1"/>
    <col min="1680" max="1680" width="7.625" style="168" customWidth="1"/>
    <col min="1681" max="1684" width="0" style="168" hidden="1" customWidth="1"/>
    <col min="1685" max="1685" width="7.625" style="168" customWidth="1"/>
    <col min="1686" max="1689" width="0" style="168" hidden="1" customWidth="1"/>
    <col min="1690" max="1690" width="7.625" style="168" customWidth="1"/>
    <col min="1691" max="1694" width="0" style="168" hidden="1" customWidth="1"/>
    <col min="1695" max="1695" width="7.625" style="168" customWidth="1"/>
    <col min="1696" max="1699" width="0" style="168" hidden="1" customWidth="1"/>
    <col min="1700" max="1700" width="7.625" style="168" customWidth="1"/>
    <col min="1701" max="1704" width="0" style="168" hidden="1" customWidth="1"/>
    <col min="1705" max="1705" width="7.625" style="168" customWidth="1"/>
    <col min="1706" max="1709" width="0" style="168" hidden="1" customWidth="1"/>
    <col min="1710" max="1710" width="7.625" style="168" customWidth="1"/>
    <col min="1711" max="1714" width="0" style="168" hidden="1" customWidth="1"/>
    <col min="1715" max="1715" width="7.625" style="168" customWidth="1"/>
    <col min="1716" max="1719" width="0" style="168" hidden="1" customWidth="1"/>
    <col min="1720" max="1720" width="7.625" style="168" customWidth="1"/>
    <col min="1721" max="1724" width="0" style="168" hidden="1" customWidth="1"/>
    <col min="1725" max="1725" width="7.625" style="168" customWidth="1"/>
    <col min="1726" max="1729" width="0" style="168" hidden="1" customWidth="1"/>
    <col min="1730" max="1730" width="7.625" style="168" customWidth="1"/>
    <col min="1731" max="1734" width="0" style="168" hidden="1" customWidth="1"/>
    <col min="1735" max="1735" width="7.625" style="168" customWidth="1"/>
    <col min="1736" max="1739" width="0" style="168" hidden="1" customWidth="1"/>
    <col min="1740" max="1740" width="7.625" style="168" customWidth="1"/>
    <col min="1741" max="1744" width="0" style="168" hidden="1" customWidth="1"/>
    <col min="1745" max="1746" width="9" style="168"/>
    <col min="1747" max="1747" width="0" style="168" hidden="1" customWidth="1"/>
    <col min="1748" max="1793" width="9" style="168"/>
    <col min="1794" max="1794" width="3.25" style="168" customWidth="1"/>
    <col min="1795" max="1795" width="5.5" style="168" customWidth="1"/>
    <col min="1796" max="1796" width="7.625" style="168" customWidth="1"/>
    <col min="1797" max="1800" width="0" style="168" hidden="1" customWidth="1"/>
    <col min="1801" max="1801" width="7.625" style="168" customWidth="1"/>
    <col min="1802" max="1805" width="0" style="168" hidden="1" customWidth="1"/>
    <col min="1806" max="1806" width="7.625" style="168" customWidth="1"/>
    <col min="1807" max="1810" width="0" style="168" hidden="1" customWidth="1"/>
    <col min="1811" max="1811" width="7.625" style="168" customWidth="1"/>
    <col min="1812" max="1815" width="0" style="168" hidden="1" customWidth="1"/>
    <col min="1816" max="1816" width="7.625" style="168" customWidth="1"/>
    <col min="1817" max="1820" width="0" style="168" hidden="1" customWidth="1"/>
    <col min="1821" max="1821" width="7.625" style="168" customWidth="1"/>
    <col min="1822" max="1825" width="0" style="168" hidden="1" customWidth="1"/>
    <col min="1826" max="1826" width="7.625" style="168" customWidth="1"/>
    <col min="1827" max="1830" width="0" style="168" hidden="1" customWidth="1"/>
    <col min="1831" max="1831" width="7.625" style="168" customWidth="1"/>
    <col min="1832" max="1835" width="0" style="168" hidden="1" customWidth="1"/>
    <col min="1836" max="1836" width="7.625" style="168" customWidth="1"/>
    <col min="1837" max="1840" width="0" style="168" hidden="1" customWidth="1"/>
    <col min="1841" max="1841" width="7.625" style="168" customWidth="1"/>
    <col min="1842" max="1845" width="0" style="168" hidden="1" customWidth="1"/>
    <col min="1846" max="1846" width="7.625" style="168" customWidth="1"/>
    <col min="1847" max="1850" width="0" style="168" hidden="1" customWidth="1"/>
    <col min="1851" max="1851" width="7.625" style="168" customWidth="1"/>
    <col min="1852" max="1855" width="0" style="168" hidden="1" customWidth="1"/>
    <col min="1856" max="1856" width="7.625" style="168" customWidth="1"/>
    <col min="1857" max="1860" width="0" style="168" hidden="1" customWidth="1"/>
    <col min="1861" max="1861" width="7.625" style="168" customWidth="1"/>
    <col min="1862" max="1865" width="0" style="168" hidden="1" customWidth="1"/>
    <col min="1866" max="1866" width="7.625" style="168" customWidth="1"/>
    <col min="1867" max="1870" width="0" style="168" hidden="1" customWidth="1"/>
    <col min="1871" max="1871" width="7.625" style="168" customWidth="1"/>
    <col min="1872" max="1875" width="0" style="168" hidden="1" customWidth="1"/>
    <col min="1876" max="1876" width="7.625" style="168" customWidth="1"/>
    <col min="1877" max="1880" width="0" style="168" hidden="1" customWidth="1"/>
    <col min="1881" max="1881" width="7.625" style="168" customWidth="1"/>
    <col min="1882" max="1885" width="0" style="168" hidden="1" customWidth="1"/>
    <col min="1886" max="1886" width="7.625" style="168" customWidth="1"/>
    <col min="1887" max="1890" width="0" style="168" hidden="1" customWidth="1"/>
    <col min="1891" max="1891" width="7.625" style="168" customWidth="1"/>
    <col min="1892" max="1895" width="0" style="168" hidden="1" customWidth="1"/>
    <col min="1896" max="1896" width="7.625" style="168" customWidth="1"/>
    <col min="1897" max="1900" width="0" style="168" hidden="1" customWidth="1"/>
    <col min="1901" max="1901" width="7.625" style="168" customWidth="1"/>
    <col min="1902" max="1905" width="0" style="168" hidden="1" customWidth="1"/>
    <col min="1906" max="1906" width="7.625" style="168" customWidth="1"/>
    <col min="1907" max="1910" width="0" style="168" hidden="1" customWidth="1"/>
    <col min="1911" max="1911" width="7.625" style="168" customWidth="1"/>
    <col min="1912" max="1915" width="0" style="168" hidden="1" customWidth="1"/>
    <col min="1916" max="1916" width="7.625" style="168" customWidth="1"/>
    <col min="1917" max="1920" width="0" style="168" hidden="1" customWidth="1"/>
    <col min="1921" max="1921" width="7.625" style="168" customWidth="1"/>
    <col min="1922" max="1925" width="0" style="168" hidden="1" customWidth="1"/>
    <col min="1926" max="1926" width="7.625" style="168" customWidth="1"/>
    <col min="1927" max="1930" width="0" style="168" hidden="1" customWidth="1"/>
    <col min="1931" max="1931" width="7.625" style="168" customWidth="1"/>
    <col min="1932" max="1935" width="0" style="168" hidden="1" customWidth="1"/>
    <col min="1936" max="1936" width="7.625" style="168" customWidth="1"/>
    <col min="1937" max="1940" width="0" style="168" hidden="1" customWidth="1"/>
    <col min="1941" max="1941" width="7.625" style="168" customWidth="1"/>
    <col min="1942" max="1945" width="0" style="168" hidden="1" customWidth="1"/>
    <col min="1946" max="1946" width="7.625" style="168" customWidth="1"/>
    <col min="1947" max="1950" width="0" style="168" hidden="1" customWidth="1"/>
    <col min="1951" max="1951" width="7.625" style="168" customWidth="1"/>
    <col min="1952" max="1955" width="0" style="168" hidden="1" customWidth="1"/>
    <col min="1956" max="1956" width="7.625" style="168" customWidth="1"/>
    <col min="1957" max="1960" width="0" style="168" hidden="1" customWidth="1"/>
    <col min="1961" max="1961" width="7.625" style="168" customWidth="1"/>
    <col min="1962" max="1965" width="0" style="168" hidden="1" customWidth="1"/>
    <col min="1966" max="1966" width="7.625" style="168" customWidth="1"/>
    <col min="1967" max="1970" width="0" style="168" hidden="1" customWidth="1"/>
    <col min="1971" max="1971" width="7.625" style="168" customWidth="1"/>
    <col min="1972" max="1975" width="0" style="168" hidden="1" customWidth="1"/>
    <col min="1976" max="1976" width="7.625" style="168" customWidth="1"/>
    <col min="1977" max="1980" width="0" style="168" hidden="1" customWidth="1"/>
    <col min="1981" max="1981" width="7.625" style="168" customWidth="1"/>
    <col min="1982" max="1985" width="0" style="168" hidden="1" customWidth="1"/>
    <col min="1986" max="1986" width="7.625" style="168" customWidth="1"/>
    <col min="1987" max="1990" width="0" style="168" hidden="1" customWidth="1"/>
    <col min="1991" max="1991" width="7.625" style="168" customWidth="1"/>
    <col min="1992" max="1995" width="0" style="168" hidden="1" customWidth="1"/>
    <col min="1996" max="1996" width="7.625" style="168" customWidth="1"/>
    <col min="1997" max="2000" width="0" style="168" hidden="1" customWidth="1"/>
    <col min="2001" max="2002" width="9" style="168"/>
    <col min="2003" max="2003" width="0" style="168" hidden="1" customWidth="1"/>
    <col min="2004" max="2049" width="9" style="168"/>
    <col min="2050" max="2050" width="3.25" style="168" customWidth="1"/>
    <col min="2051" max="2051" width="5.5" style="168" customWidth="1"/>
    <col min="2052" max="2052" width="7.625" style="168" customWidth="1"/>
    <col min="2053" max="2056" width="0" style="168" hidden="1" customWidth="1"/>
    <col min="2057" max="2057" width="7.625" style="168" customWidth="1"/>
    <col min="2058" max="2061" width="0" style="168" hidden="1" customWidth="1"/>
    <col min="2062" max="2062" width="7.625" style="168" customWidth="1"/>
    <col min="2063" max="2066" width="0" style="168" hidden="1" customWidth="1"/>
    <col min="2067" max="2067" width="7.625" style="168" customWidth="1"/>
    <col min="2068" max="2071" width="0" style="168" hidden="1" customWidth="1"/>
    <col min="2072" max="2072" width="7.625" style="168" customWidth="1"/>
    <col min="2073" max="2076" width="0" style="168" hidden="1" customWidth="1"/>
    <col min="2077" max="2077" width="7.625" style="168" customWidth="1"/>
    <col min="2078" max="2081" width="0" style="168" hidden="1" customWidth="1"/>
    <col min="2082" max="2082" width="7.625" style="168" customWidth="1"/>
    <col min="2083" max="2086" width="0" style="168" hidden="1" customWidth="1"/>
    <col min="2087" max="2087" width="7.625" style="168" customWidth="1"/>
    <col min="2088" max="2091" width="0" style="168" hidden="1" customWidth="1"/>
    <col min="2092" max="2092" width="7.625" style="168" customWidth="1"/>
    <col min="2093" max="2096" width="0" style="168" hidden="1" customWidth="1"/>
    <col min="2097" max="2097" width="7.625" style="168" customWidth="1"/>
    <col min="2098" max="2101" width="0" style="168" hidden="1" customWidth="1"/>
    <col min="2102" max="2102" width="7.625" style="168" customWidth="1"/>
    <col min="2103" max="2106" width="0" style="168" hidden="1" customWidth="1"/>
    <col min="2107" max="2107" width="7.625" style="168" customWidth="1"/>
    <col min="2108" max="2111" width="0" style="168" hidden="1" customWidth="1"/>
    <col min="2112" max="2112" width="7.625" style="168" customWidth="1"/>
    <col min="2113" max="2116" width="0" style="168" hidden="1" customWidth="1"/>
    <col min="2117" max="2117" width="7.625" style="168" customWidth="1"/>
    <col min="2118" max="2121" width="0" style="168" hidden="1" customWidth="1"/>
    <col min="2122" max="2122" width="7.625" style="168" customWidth="1"/>
    <col min="2123" max="2126" width="0" style="168" hidden="1" customWidth="1"/>
    <col min="2127" max="2127" width="7.625" style="168" customWidth="1"/>
    <col min="2128" max="2131" width="0" style="168" hidden="1" customWidth="1"/>
    <col min="2132" max="2132" width="7.625" style="168" customWidth="1"/>
    <col min="2133" max="2136" width="0" style="168" hidden="1" customWidth="1"/>
    <col min="2137" max="2137" width="7.625" style="168" customWidth="1"/>
    <col min="2138" max="2141" width="0" style="168" hidden="1" customWidth="1"/>
    <col min="2142" max="2142" width="7.625" style="168" customWidth="1"/>
    <col min="2143" max="2146" width="0" style="168" hidden="1" customWidth="1"/>
    <col min="2147" max="2147" width="7.625" style="168" customWidth="1"/>
    <col min="2148" max="2151" width="0" style="168" hidden="1" customWidth="1"/>
    <col min="2152" max="2152" width="7.625" style="168" customWidth="1"/>
    <col min="2153" max="2156" width="0" style="168" hidden="1" customWidth="1"/>
    <col min="2157" max="2157" width="7.625" style="168" customWidth="1"/>
    <col min="2158" max="2161" width="0" style="168" hidden="1" customWidth="1"/>
    <col min="2162" max="2162" width="7.625" style="168" customWidth="1"/>
    <col min="2163" max="2166" width="0" style="168" hidden="1" customWidth="1"/>
    <col min="2167" max="2167" width="7.625" style="168" customWidth="1"/>
    <col min="2168" max="2171" width="0" style="168" hidden="1" customWidth="1"/>
    <col min="2172" max="2172" width="7.625" style="168" customWidth="1"/>
    <col min="2173" max="2176" width="0" style="168" hidden="1" customWidth="1"/>
    <col min="2177" max="2177" width="7.625" style="168" customWidth="1"/>
    <col min="2178" max="2181" width="0" style="168" hidden="1" customWidth="1"/>
    <col min="2182" max="2182" width="7.625" style="168" customWidth="1"/>
    <col min="2183" max="2186" width="0" style="168" hidden="1" customWidth="1"/>
    <col min="2187" max="2187" width="7.625" style="168" customWidth="1"/>
    <col min="2188" max="2191" width="0" style="168" hidden="1" customWidth="1"/>
    <col min="2192" max="2192" width="7.625" style="168" customWidth="1"/>
    <col min="2193" max="2196" width="0" style="168" hidden="1" customWidth="1"/>
    <col min="2197" max="2197" width="7.625" style="168" customWidth="1"/>
    <col min="2198" max="2201" width="0" style="168" hidden="1" customWidth="1"/>
    <col min="2202" max="2202" width="7.625" style="168" customWidth="1"/>
    <col min="2203" max="2206" width="0" style="168" hidden="1" customWidth="1"/>
    <col min="2207" max="2207" width="7.625" style="168" customWidth="1"/>
    <col min="2208" max="2211" width="0" style="168" hidden="1" customWidth="1"/>
    <col min="2212" max="2212" width="7.625" style="168" customWidth="1"/>
    <col min="2213" max="2216" width="0" style="168" hidden="1" customWidth="1"/>
    <col min="2217" max="2217" width="7.625" style="168" customWidth="1"/>
    <col min="2218" max="2221" width="0" style="168" hidden="1" customWidth="1"/>
    <col min="2222" max="2222" width="7.625" style="168" customWidth="1"/>
    <col min="2223" max="2226" width="0" style="168" hidden="1" customWidth="1"/>
    <col min="2227" max="2227" width="7.625" style="168" customWidth="1"/>
    <col min="2228" max="2231" width="0" style="168" hidden="1" customWidth="1"/>
    <col min="2232" max="2232" width="7.625" style="168" customWidth="1"/>
    <col min="2233" max="2236" width="0" style="168" hidden="1" customWidth="1"/>
    <col min="2237" max="2237" width="7.625" style="168" customWidth="1"/>
    <col min="2238" max="2241" width="0" style="168" hidden="1" customWidth="1"/>
    <col min="2242" max="2242" width="7.625" style="168" customWidth="1"/>
    <col min="2243" max="2246" width="0" style="168" hidden="1" customWidth="1"/>
    <col min="2247" max="2247" width="7.625" style="168" customWidth="1"/>
    <col min="2248" max="2251" width="0" style="168" hidden="1" customWidth="1"/>
    <col min="2252" max="2252" width="7.625" style="168" customWidth="1"/>
    <col min="2253" max="2256" width="0" style="168" hidden="1" customWidth="1"/>
    <col min="2257" max="2258" width="9" style="168"/>
    <col min="2259" max="2259" width="0" style="168" hidden="1" customWidth="1"/>
    <col min="2260" max="2305" width="9" style="168"/>
    <col min="2306" max="2306" width="3.25" style="168" customWidth="1"/>
    <col min="2307" max="2307" width="5.5" style="168" customWidth="1"/>
    <col min="2308" max="2308" width="7.625" style="168" customWidth="1"/>
    <col min="2309" max="2312" width="0" style="168" hidden="1" customWidth="1"/>
    <col min="2313" max="2313" width="7.625" style="168" customWidth="1"/>
    <col min="2314" max="2317" width="0" style="168" hidden="1" customWidth="1"/>
    <col min="2318" max="2318" width="7.625" style="168" customWidth="1"/>
    <col min="2319" max="2322" width="0" style="168" hidden="1" customWidth="1"/>
    <col min="2323" max="2323" width="7.625" style="168" customWidth="1"/>
    <col min="2324" max="2327" width="0" style="168" hidden="1" customWidth="1"/>
    <col min="2328" max="2328" width="7.625" style="168" customWidth="1"/>
    <col min="2329" max="2332" width="0" style="168" hidden="1" customWidth="1"/>
    <col min="2333" max="2333" width="7.625" style="168" customWidth="1"/>
    <col min="2334" max="2337" width="0" style="168" hidden="1" customWidth="1"/>
    <col min="2338" max="2338" width="7.625" style="168" customWidth="1"/>
    <col min="2339" max="2342" width="0" style="168" hidden="1" customWidth="1"/>
    <col min="2343" max="2343" width="7.625" style="168" customWidth="1"/>
    <col min="2344" max="2347" width="0" style="168" hidden="1" customWidth="1"/>
    <col min="2348" max="2348" width="7.625" style="168" customWidth="1"/>
    <col min="2349" max="2352" width="0" style="168" hidden="1" customWidth="1"/>
    <col min="2353" max="2353" width="7.625" style="168" customWidth="1"/>
    <col min="2354" max="2357" width="0" style="168" hidden="1" customWidth="1"/>
    <col min="2358" max="2358" width="7.625" style="168" customWidth="1"/>
    <col min="2359" max="2362" width="0" style="168" hidden="1" customWidth="1"/>
    <col min="2363" max="2363" width="7.625" style="168" customWidth="1"/>
    <col min="2364" max="2367" width="0" style="168" hidden="1" customWidth="1"/>
    <col min="2368" max="2368" width="7.625" style="168" customWidth="1"/>
    <col min="2369" max="2372" width="0" style="168" hidden="1" customWidth="1"/>
    <col min="2373" max="2373" width="7.625" style="168" customWidth="1"/>
    <col min="2374" max="2377" width="0" style="168" hidden="1" customWidth="1"/>
    <col min="2378" max="2378" width="7.625" style="168" customWidth="1"/>
    <col min="2379" max="2382" width="0" style="168" hidden="1" customWidth="1"/>
    <col min="2383" max="2383" width="7.625" style="168" customWidth="1"/>
    <col min="2384" max="2387" width="0" style="168" hidden="1" customWidth="1"/>
    <col min="2388" max="2388" width="7.625" style="168" customWidth="1"/>
    <col min="2389" max="2392" width="0" style="168" hidden="1" customWidth="1"/>
    <col min="2393" max="2393" width="7.625" style="168" customWidth="1"/>
    <col min="2394" max="2397" width="0" style="168" hidden="1" customWidth="1"/>
    <col min="2398" max="2398" width="7.625" style="168" customWidth="1"/>
    <col min="2399" max="2402" width="0" style="168" hidden="1" customWidth="1"/>
    <col min="2403" max="2403" width="7.625" style="168" customWidth="1"/>
    <col min="2404" max="2407" width="0" style="168" hidden="1" customWidth="1"/>
    <col min="2408" max="2408" width="7.625" style="168" customWidth="1"/>
    <col min="2409" max="2412" width="0" style="168" hidden="1" customWidth="1"/>
    <col min="2413" max="2413" width="7.625" style="168" customWidth="1"/>
    <col min="2414" max="2417" width="0" style="168" hidden="1" customWidth="1"/>
    <col min="2418" max="2418" width="7.625" style="168" customWidth="1"/>
    <col min="2419" max="2422" width="0" style="168" hidden="1" customWidth="1"/>
    <col min="2423" max="2423" width="7.625" style="168" customWidth="1"/>
    <col min="2424" max="2427" width="0" style="168" hidden="1" customWidth="1"/>
    <col min="2428" max="2428" width="7.625" style="168" customWidth="1"/>
    <col min="2429" max="2432" width="0" style="168" hidden="1" customWidth="1"/>
    <col min="2433" max="2433" width="7.625" style="168" customWidth="1"/>
    <col min="2434" max="2437" width="0" style="168" hidden="1" customWidth="1"/>
    <col min="2438" max="2438" width="7.625" style="168" customWidth="1"/>
    <col min="2439" max="2442" width="0" style="168" hidden="1" customWidth="1"/>
    <col min="2443" max="2443" width="7.625" style="168" customWidth="1"/>
    <col min="2444" max="2447" width="0" style="168" hidden="1" customWidth="1"/>
    <col min="2448" max="2448" width="7.625" style="168" customWidth="1"/>
    <col min="2449" max="2452" width="0" style="168" hidden="1" customWidth="1"/>
    <col min="2453" max="2453" width="7.625" style="168" customWidth="1"/>
    <col min="2454" max="2457" width="0" style="168" hidden="1" customWidth="1"/>
    <col min="2458" max="2458" width="7.625" style="168" customWidth="1"/>
    <col min="2459" max="2462" width="0" style="168" hidden="1" customWidth="1"/>
    <col min="2463" max="2463" width="7.625" style="168" customWidth="1"/>
    <col min="2464" max="2467" width="0" style="168" hidden="1" customWidth="1"/>
    <col min="2468" max="2468" width="7.625" style="168" customWidth="1"/>
    <col min="2469" max="2472" width="0" style="168" hidden="1" customWidth="1"/>
    <col min="2473" max="2473" width="7.625" style="168" customWidth="1"/>
    <col min="2474" max="2477" width="0" style="168" hidden="1" customWidth="1"/>
    <col min="2478" max="2478" width="7.625" style="168" customWidth="1"/>
    <col min="2479" max="2482" width="0" style="168" hidden="1" customWidth="1"/>
    <col min="2483" max="2483" width="7.625" style="168" customWidth="1"/>
    <col min="2484" max="2487" width="0" style="168" hidden="1" customWidth="1"/>
    <col min="2488" max="2488" width="7.625" style="168" customWidth="1"/>
    <col min="2489" max="2492" width="0" style="168" hidden="1" customWidth="1"/>
    <col min="2493" max="2493" width="7.625" style="168" customWidth="1"/>
    <col min="2494" max="2497" width="0" style="168" hidden="1" customWidth="1"/>
    <col min="2498" max="2498" width="7.625" style="168" customWidth="1"/>
    <col min="2499" max="2502" width="0" style="168" hidden="1" customWidth="1"/>
    <col min="2503" max="2503" width="7.625" style="168" customWidth="1"/>
    <col min="2504" max="2507" width="0" style="168" hidden="1" customWidth="1"/>
    <col min="2508" max="2508" width="7.625" style="168" customWidth="1"/>
    <col min="2509" max="2512" width="0" style="168" hidden="1" customWidth="1"/>
    <col min="2513" max="2514" width="9" style="168"/>
    <col min="2515" max="2515" width="0" style="168" hidden="1" customWidth="1"/>
    <col min="2516" max="2561" width="9" style="168"/>
    <col min="2562" max="2562" width="3.25" style="168" customWidth="1"/>
    <col min="2563" max="2563" width="5.5" style="168" customWidth="1"/>
    <col min="2564" max="2564" width="7.625" style="168" customWidth="1"/>
    <col min="2565" max="2568" width="0" style="168" hidden="1" customWidth="1"/>
    <col min="2569" max="2569" width="7.625" style="168" customWidth="1"/>
    <col min="2570" max="2573" width="0" style="168" hidden="1" customWidth="1"/>
    <col min="2574" max="2574" width="7.625" style="168" customWidth="1"/>
    <col min="2575" max="2578" width="0" style="168" hidden="1" customWidth="1"/>
    <col min="2579" max="2579" width="7.625" style="168" customWidth="1"/>
    <col min="2580" max="2583" width="0" style="168" hidden="1" customWidth="1"/>
    <col min="2584" max="2584" width="7.625" style="168" customWidth="1"/>
    <col min="2585" max="2588" width="0" style="168" hidden="1" customWidth="1"/>
    <col min="2589" max="2589" width="7.625" style="168" customWidth="1"/>
    <col min="2590" max="2593" width="0" style="168" hidden="1" customWidth="1"/>
    <col min="2594" max="2594" width="7.625" style="168" customWidth="1"/>
    <col min="2595" max="2598" width="0" style="168" hidden="1" customWidth="1"/>
    <col min="2599" max="2599" width="7.625" style="168" customWidth="1"/>
    <col min="2600" max="2603" width="0" style="168" hidden="1" customWidth="1"/>
    <col min="2604" max="2604" width="7.625" style="168" customWidth="1"/>
    <col min="2605" max="2608" width="0" style="168" hidden="1" customWidth="1"/>
    <col min="2609" max="2609" width="7.625" style="168" customWidth="1"/>
    <col min="2610" max="2613" width="0" style="168" hidden="1" customWidth="1"/>
    <col min="2614" max="2614" width="7.625" style="168" customWidth="1"/>
    <col min="2615" max="2618" width="0" style="168" hidden="1" customWidth="1"/>
    <col min="2619" max="2619" width="7.625" style="168" customWidth="1"/>
    <col min="2620" max="2623" width="0" style="168" hidden="1" customWidth="1"/>
    <col min="2624" max="2624" width="7.625" style="168" customWidth="1"/>
    <col min="2625" max="2628" width="0" style="168" hidden="1" customWidth="1"/>
    <col min="2629" max="2629" width="7.625" style="168" customWidth="1"/>
    <col min="2630" max="2633" width="0" style="168" hidden="1" customWidth="1"/>
    <col min="2634" max="2634" width="7.625" style="168" customWidth="1"/>
    <col min="2635" max="2638" width="0" style="168" hidden="1" customWidth="1"/>
    <col min="2639" max="2639" width="7.625" style="168" customWidth="1"/>
    <col min="2640" max="2643" width="0" style="168" hidden="1" customWidth="1"/>
    <col min="2644" max="2644" width="7.625" style="168" customWidth="1"/>
    <col min="2645" max="2648" width="0" style="168" hidden="1" customWidth="1"/>
    <col min="2649" max="2649" width="7.625" style="168" customWidth="1"/>
    <col min="2650" max="2653" width="0" style="168" hidden="1" customWidth="1"/>
    <col min="2654" max="2654" width="7.625" style="168" customWidth="1"/>
    <col min="2655" max="2658" width="0" style="168" hidden="1" customWidth="1"/>
    <col min="2659" max="2659" width="7.625" style="168" customWidth="1"/>
    <col min="2660" max="2663" width="0" style="168" hidden="1" customWidth="1"/>
    <col min="2664" max="2664" width="7.625" style="168" customWidth="1"/>
    <col min="2665" max="2668" width="0" style="168" hidden="1" customWidth="1"/>
    <col min="2669" max="2669" width="7.625" style="168" customWidth="1"/>
    <col min="2670" max="2673" width="0" style="168" hidden="1" customWidth="1"/>
    <col min="2674" max="2674" width="7.625" style="168" customWidth="1"/>
    <col min="2675" max="2678" width="0" style="168" hidden="1" customWidth="1"/>
    <col min="2679" max="2679" width="7.625" style="168" customWidth="1"/>
    <col min="2680" max="2683" width="0" style="168" hidden="1" customWidth="1"/>
    <col min="2684" max="2684" width="7.625" style="168" customWidth="1"/>
    <col min="2685" max="2688" width="0" style="168" hidden="1" customWidth="1"/>
    <col min="2689" max="2689" width="7.625" style="168" customWidth="1"/>
    <col min="2690" max="2693" width="0" style="168" hidden="1" customWidth="1"/>
    <col min="2694" max="2694" width="7.625" style="168" customWidth="1"/>
    <col min="2695" max="2698" width="0" style="168" hidden="1" customWidth="1"/>
    <col min="2699" max="2699" width="7.625" style="168" customWidth="1"/>
    <col min="2700" max="2703" width="0" style="168" hidden="1" customWidth="1"/>
    <col min="2704" max="2704" width="7.625" style="168" customWidth="1"/>
    <col min="2705" max="2708" width="0" style="168" hidden="1" customWidth="1"/>
    <col min="2709" max="2709" width="7.625" style="168" customWidth="1"/>
    <col min="2710" max="2713" width="0" style="168" hidden="1" customWidth="1"/>
    <col min="2714" max="2714" width="7.625" style="168" customWidth="1"/>
    <col min="2715" max="2718" width="0" style="168" hidden="1" customWidth="1"/>
    <col min="2719" max="2719" width="7.625" style="168" customWidth="1"/>
    <col min="2720" max="2723" width="0" style="168" hidden="1" customWidth="1"/>
    <col min="2724" max="2724" width="7.625" style="168" customWidth="1"/>
    <col min="2725" max="2728" width="0" style="168" hidden="1" customWidth="1"/>
    <col min="2729" max="2729" width="7.625" style="168" customWidth="1"/>
    <col min="2730" max="2733" width="0" style="168" hidden="1" customWidth="1"/>
    <col min="2734" max="2734" width="7.625" style="168" customWidth="1"/>
    <col min="2735" max="2738" width="0" style="168" hidden="1" customWidth="1"/>
    <col min="2739" max="2739" width="7.625" style="168" customWidth="1"/>
    <col min="2740" max="2743" width="0" style="168" hidden="1" customWidth="1"/>
    <col min="2744" max="2744" width="7.625" style="168" customWidth="1"/>
    <col min="2745" max="2748" width="0" style="168" hidden="1" customWidth="1"/>
    <col min="2749" max="2749" width="7.625" style="168" customWidth="1"/>
    <col min="2750" max="2753" width="0" style="168" hidden="1" customWidth="1"/>
    <col min="2754" max="2754" width="7.625" style="168" customWidth="1"/>
    <col min="2755" max="2758" width="0" style="168" hidden="1" customWidth="1"/>
    <col min="2759" max="2759" width="7.625" style="168" customWidth="1"/>
    <col min="2760" max="2763" width="0" style="168" hidden="1" customWidth="1"/>
    <col min="2764" max="2764" width="7.625" style="168" customWidth="1"/>
    <col min="2765" max="2768" width="0" style="168" hidden="1" customWidth="1"/>
    <col min="2769" max="2770" width="9" style="168"/>
    <col min="2771" max="2771" width="0" style="168" hidden="1" customWidth="1"/>
    <col min="2772" max="2817" width="9" style="168"/>
    <col min="2818" max="2818" width="3.25" style="168" customWidth="1"/>
    <col min="2819" max="2819" width="5.5" style="168" customWidth="1"/>
    <col min="2820" max="2820" width="7.625" style="168" customWidth="1"/>
    <col min="2821" max="2824" width="0" style="168" hidden="1" customWidth="1"/>
    <col min="2825" max="2825" width="7.625" style="168" customWidth="1"/>
    <col min="2826" max="2829" width="0" style="168" hidden="1" customWidth="1"/>
    <col min="2830" max="2830" width="7.625" style="168" customWidth="1"/>
    <col min="2831" max="2834" width="0" style="168" hidden="1" customWidth="1"/>
    <col min="2835" max="2835" width="7.625" style="168" customWidth="1"/>
    <col min="2836" max="2839" width="0" style="168" hidden="1" customWidth="1"/>
    <col min="2840" max="2840" width="7.625" style="168" customWidth="1"/>
    <col min="2841" max="2844" width="0" style="168" hidden="1" customWidth="1"/>
    <col min="2845" max="2845" width="7.625" style="168" customWidth="1"/>
    <col min="2846" max="2849" width="0" style="168" hidden="1" customWidth="1"/>
    <col min="2850" max="2850" width="7.625" style="168" customWidth="1"/>
    <col min="2851" max="2854" width="0" style="168" hidden="1" customWidth="1"/>
    <col min="2855" max="2855" width="7.625" style="168" customWidth="1"/>
    <col min="2856" max="2859" width="0" style="168" hidden="1" customWidth="1"/>
    <col min="2860" max="2860" width="7.625" style="168" customWidth="1"/>
    <col min="2861" max="2864" width="0" style="168" hidden="1" customWidth="1"/>
    <col min="2865" max="2865" width="7.625" style="168" customWidth="1"/>
    <col min="2866" max="2869" width="0" style="168" hidden="1" customWidth="1"/>
    <col min="2870" max="2870" width="7.625" style="168" customWidth="1"/>
    <col min="2871" max="2874" width="0" style="168" hidden="1" customWidth="1"/>
    <col min="2875" max="2875" width="7.625" style="168" customWidth="1"/>
    <col min="2876" max="2879" width="0" style="168" hidden="1" customWidth="1"/>
    <col min="2880" max="2880" width="7.625" style="168" customWidth="1"/>
    <col min="2881" max="2884" width="0" style="168" hidden="1" customWidth="1"/>
    <col min="2885" max="2885" width="7.625" style="168" customWidth="1"/>
    <col min="2886" max="2889" width="0" style="168" hidden="1" customWidth="1"/>
    <col min="2890" max="2890" width="7.625" style="168" customWidth="1"/>
    <col min="2891" max="2894" width="0" style="168" hidden="1" customWidth="1"/>
    <col min="2895" max="2895" width="7.625" style="168" customWidth="1"/>
    <col min="2896" max="2899" width="0" style="168" hidden="1" customWidth="1"/>
    <col min="2900" max="2900" width="7.625" style="168" customWidth="1"/>
    <col min="2901" max="2904" width="0" style="168" hidden="1" customWidth="1"/>
    <col min="2905" max="2905" width="7.625" style="168" customWidth="1"/>
    <col min="2906" max="2909" width="0" style="168" hidden="1" customWidth="1"/>
    <col min="2910" max="2910" width="7.625" style="168" customWidth="1"/>
    <col min="2911" max="2914" width="0" style="168" hidden="1" customWidth="1"/>
    <col min="2915" max="2915" width="7.625" style="168" customWidth="1"/>
    <col min="2916" max="2919" width="0" style="168" hidden="1" customWidth="1"/>
    <col min="2920" max="2920" width="7.625" style="168" customWidth="1"/>
    <col min="2921" max="2924" width="0" style="168" hidden="1" customWidth="1"/>
    <col min="2925" max="2925" width="7.625" style="168" customWidth="1"/>
    <col min="2926" max="2929" width="0" style="168" hidden="1" customWidth="1"/>
    <col min="2930" max="2930" width="7.625" style="168" customWidth="1"/>
    <col min="2931" max="2934" width="0" style="168" hidden="1" customWidth="1"/>
    <col min="2935" max="2935" width="7.625" style="168" customWidth="1"/>
    <col min="2936" max="2939" width="0" style="168" hidden="1" customWidth="1"/>
    <col min="2940" max="2940" width="7.625" style="168" customWidth="1"/>
    <col min="2941" max="2944" width="0" style="168" hidden="1" customWidth="1"/>
    <col min="2945" max="2945" width="7.625" style="168" customWidth="1"/>
    <col min="2946" max="2949" width="0" style="168" hidden="1" customWidth="1"/>
    <col min="2950" max="2950" width="7.625" style="168" customWidth="1"/>
    <col min="2951" max="2954" width="0" style="168" hidden="1" customWidth="1"/>
    <col min="2955" max="2955" width="7.625" style="168" customWidth="1"/>
    <col min="2956" max="2959" width="0" style="168" hidden="1" customWidth="1"/>
    <col min="2960" max="2960" width="7.625" style="168" customWidth="1"/>
    <col min="2961" max="2964" width="0" style="168" hidden="1" customWidth="1"/>
    <col min="2965" max="2965" width="7.625" style="168" customWidth="1"/>
    <col min="2966" max="2969" width="0" style="168" hidden="1" customWidth="1"/>
    <col min="2970" max="2970" width="7.625" style="168" customWidth="1"/>
    <col min="2971" max="2974" width="0" style="168" hidden="1" customWidth="1"/>
    <col min="2975" max="2975" width="7.625" style="168" customWidth="1"/>
    <col min="2976" max="2979" width="0" style="168" hidden="1" customWidth="1"/>
    <col min="2980" max="2980" width="7.625" style="168" customWidth="1"/>
    <col min="2981" max="2984" width="0" style="168" hidden="1" customWidth="1"/>
    <col min="2985" max="2985" width="7.625" style="168" customWidth="1"/>
    <col min="2986" max="2989" width="0" style="168" hidden="1" customWidth="1"/>
    <col min="2990" max="2990" width="7.625" style="168" customWidth="1"/>
    <col min="2991" max="2994" width="0" style="168" hidden="1" customWidth="1"/>
    <col min="2995" max="2995" width="7.625" style="168" customWidth="1"/>
    <col min="2996" max="2999" width="0" style="168" hidden="1" customWidth="1"/>
    <col min="3000" max="3000" width="7.625" style="168" customWidth="1"/>
    <col min="3001" max="3004" width="0" style="168" hidden="1" customWidth="1"/>
    <col min="3005" max="3005" width="7.625" style="168" customWidth="1"/>
    <col min="3006" max="3009" width="0" style="168" hidden="1" customWidth="1"/>
    <col min="3010" max="3010" width="7.625" style="168" customWidth="1"/>
    <col min="3011" max="3014" width="0" style="168" hidden="1" customWidth="1"/>
    <col min="3015" max="3015" width="7.625" style="168" customWidth="1"/>
    <col min="3016" max="3019" width="0" style="168" hidden="1" customWidth="1"/>
    <col min="3020" max="3020" width="7.625" style="168" customWidth="1"/>
    <col min="3021" max="3024" width="0" style="168" hidden="1" customWidth="1"/>
    <col min="3025" max="3026" width="9" style="168"/>
    <col min="3027" max="3027" width="0" style="168" hidden="1" customWidth="1"/>
    <col min="3028" max="3073" width="9" style="168"/>
    <col min="3074" max="3074" width="3.25" style="168" customWidth="1"/>
    <col min="3075" max="3075" width="5.5" style="168" customWidth="1"/>
    <col min="3076" max="3076" width="7.625" style="168" customWidth="1"/>
    <col min="3077" max="3080" width="0" style="168" hidden="1" customWidth="1"/>
    <col min="3081" max="3081" width="7.625" style="168" customWidth="1"/>
    <col min="3082" max="3085" width="0" style="168" hidden="1" customWidth="1"/>
    <col min="3086" max="3086" width="7.625" style="168" customWidth="1"/>
    <col min="3087" max="3090" width="0" style="168" hidden="1" customWidth="1"/>
    <col min="3091" max="3091" width="7.625" style="168" customWidth="1"/>
    <col min="3092" max="3095" width="0" style="168" hidden="1" customWidth="1"/>
    <col min="3096" max="3096" width="7.625" style="168" customWidth="1"/>
    <col min="3097" max="3100" width="0" style="168" hidden="1" customWidth="1"/>
    <col min="3101" max="3101" width="7.625" style="168" customWidth="1"/>
    <col min="3102" max="3105" width="0" style="168" hidden="1" customWidth="1"/>
    <col min="3106" max="3106" width="7.625" style="168" customWidth="1"/>
    <col min="3107" max="3110" width="0" style="168" hidden="1" customWidth="1"/>
    <col min="3111" max="3111" width="7.625" style="168" customWidth="1"/>
    <col min="3112" max="3115" width="0" style="168" hidden="1" customWidth="1"/>
    <col min="3116" max="3116" width="7.625" style="168" customWidth="1"/>
    <col min="3117" max="3120" width="0" style="168" hidden="1" customWidth="1"/>
    <col min="3121" max="3121" width="7.625" style="168" customWidth="1"/>
    <col min="3122" max="3125" width="0" style="168" hidden="1" customWidth="1"/>
    <col min="3126" max="3126" width="7.625" style="168" customWidth="1"/>
    <col min="3127" max="3130" width="0" style="168" hidden="1" customWidth="1"/>
    <col min="3131" max="3131" width="7.625" style="168" customWidth="1"/>
    <col min="3132" max="3135" width="0" style="168" hidden="1" customWidth="1"/>
    <col min="3136" max="3136" width="7.625" style="168" customWidth="1"/>
    <col min="3137" max="3140" width="0" style="168" hidden="1" customWidth="1"/>
    <col min="3141" max="3141" width="7.625" style="168" customWidth="1"/>
    <col min="3142" max="3145" width="0" style="168" hidden="1" customWidth="1"/>
    <col min="3146" max="3146" width="7.625" style="168" customWidth="1"/>
    <col min="3147" max="3150" width="0" style="168" hidden="1" customWidth="1"/>
    <col min="3151" max="3151" width="7.625" style="168" customWidth="1"/>
    <col min="3152" max="3155" width="0" style="168" hidden="1" customWidth="1"/>
    <col min="3156" max="3156" width="7.625" style="168" customWidth="1"/>
    <col min="3157" max="3160" width="0" style="168" hidden="1" customWidth="1"/>
    <col min="3161" max="3161" width="7.625" style="168" customWidth="1"/>
    <col min="3162" max="3165" width="0" style="168" hidden="1" customWidth="1"/>
    <col min="3166" max="3166" width="7.625" style="168" customWidth="1"/>
    <col min="3167" max="3170" width="0" style="168" hidden="1" customWidth="1"/>
    <col min="3171" max="3171" width="7.625" style="168" customWidth="1"/>
    <col min="3172" max="3175" width="0" style="168" hidden="1" customWidth="1"/>
    <col min="3176" max="3176" width="7.625" style="168" customWidth="1"/>
    <col min="3177" max="3180" width="0" style="168" hidden="1" customWidth="1"/>
    <col min="3181" max="3181" width="7.625" style="168" customWidth="1"/>
    <col min="3182" max="3185" width="0" style="168" hidden="1" customWidth="1"/>
    <col min="3186" max="3186" width="7.625" style="168" customWidth="1"/>
    <col min="3187" max="3190" width="0" style="168" hidden="1" customWidth="1"/>
    <col min="3191" max="3191" width="7.625" style="168" customWidth="1"/>
    <col min="3192" max="3195" width="0" style="168" hidden="1" customWidth="1"/>
    <col min="3196" max="3196" width="7.625" style="168" customWidth="1"/>
    <col min="3197" max="3200" width="0" style="168" hidden="1" customWidth="1"/>
    <col min="3201" max="3201" width="7.625" style="168" customWidth="1"/>
    <col min="3202" max="3205" width="0" style="168" hidden="1" customWidth="1"/>
    <col min="3206" max="3206" width="7.625" style="168" customWidth="1"/>
    <col min="3207" max="3210" width="0" style="168" hidden="1" customWidth="1"/>
    <col min="3211" max="3211" width="7.625" style="168" customWidth="1"/>
    <col min="3212" max="3215" width="0" style="168" hidden="1" customWidth="1"/>
    <col min="3216" max="3216" width="7.625" style="168" customWidth="1"/>
    <col min="3217" max="3220" width="0" style="168" hidden="1" customWidth="1"/>
    <col min="3221" max="3221" width="7.625" style="168" customWidth="1"/>
    <col min="3222" max="3225" width="0" style="168" hidden="1" customWidth="1"/>
    <col min="3226" max="3226" width="7.625" style="168" customWidth="1"/>
    <col min="3227" max="3230" width="0" style="168" hidden="1" customWidth="1"/>
    <col min="3231" max="3231" width="7.625" style="168" customWidth="1"/>
    <col min="3232" max="3235" width="0" style="168" hidden="1" customWidth="1"/>
    <col min="3236" max="3236" width="7.625" style="168" customWidth="1"/>
    <col min="3237" max="3240" width="0" style="168" hidden="1" customWidth="1"/>
    <col min="3241" max="3241" width="7.625" style="168" customWidth="1"/>
    <col min="3242" max="3245" width="0" style="168" hidden="1" customWidth="1"/>
    <col min="3246" max="3246" width="7.625" style="168" customWidth="1"/>
    <col min="3247" max="3250" width="0" style="168" hidden="1" customWidth="1"/>
    <col min="3251" max="3251" width="7.625" style="168" customWidth="1"/>
    <col min="3252" max="3255" width="0" style="168" hidden="1" customWidth="1"/>
    <col min="3256" max="3256" width="7.625" style="168" customWidth="1"/>
    <col min="3257" max="3260" width="0" style="168" hidden="1" customWidth="1"/>
    <col min="3261" max="3261" width="7.625" style="168" customWidth="1"/>
    <col min="3262" max="3265" width="0" style="168" hidden="1" customWidth="1"/>
    <col min="3266" max="3266" width="7.625" style="168" customWidth="1"/>
    <col min="3267" max="3270" width="0" style="168" hidden="1" customWidth="1"/>
    <col min="3271" max="3271" width="7.625" style="168" customWidth="1"/>
    <col min="3272" max="3275" width="0" style="168" hidden="1" customWidth="1"/>
    <col min="3276" max="3276" width="7.625" style="168" customWidth="1"/>
    <col min="3277" max="3280" width="0" style="168" hidden="1" customWidth="1"/>
    <col min="3281" max="3282" width="9" style="168"/>
    <col min="3283" max="3283" width="0" style="168" hidden="1" customWidth="1"/>
    <col min="3284" max="3329" width="9" style="168"/>
    <col min="3330" max="3330" width="3.25" style="168" customWidth="1"/>
    <col min="3331" max="3331" width="5.5" style="168" customWidth="1"/>
    <col min="3332" max="3332" width="7.625" style="168" customWidth="1"/>
    <col min="3333" max="3336" width="0" style="168" hidden="1" customWidth="1"/>
    <col min="3337" max="3337" width="7.625" style="168" customWidth="1"/>
    <col min="3338" max="3341" width="0" style="168" hidden="1" customWidth="1"/>
    <col min="3342" max="3342" width="7.625" style="168" customWidth="1"/>
    <col min="3343" max="3346" width="0" style="168" hidden="1" customWidth="1"/>
    <col min="3347" max="3347" width="7.625" style="168" customWidth="1"/>
    <col min="3348" max="3351" width="0" style="168" hidden="1" customWidth="1"/>
    <col min="3352" max="3352" width="7.625" style="168" customWidth="1"/>
    <col min="3353" max="3356" width="0" style="168" hidden="1" customWidth="1"/>
    <col min="3357" max="3357" width="7.625" style="168" customWidth="1"/>
    <col min="3358" max="3361" width="0" style="168" hidden="1" customWidth="1"/>
    <col min="3362" max="3362" width="7.625" style="168" customWidth="1"/>
    <col min="3363" max="3366" width="0" style="168" hidden="1" customWidth="1"/>
    <col min="3367" max="3367" width="7.625" style="168" customWidth="1"/>
    <col min="3368" max="3371" width="0" style="168" hidden="1" customWidth="1"/>
    <col min="3372" max="3372" width="7.625" style="168" customWidth="1"/>
    <col min="3373" max="3376" width="0" style="168" hidden="1" customWidth="1"/>
    <col min="3377" max="3377" width="7.625" style="168" customWidth="1"/>
    <col min="3378" max="3381" width="0" style="168" hidden="1" customWidth="1"/>
    <col min="3382" max="3382" width="7.625" style="168" customWidth="1"/>
    <col min="3383" max="3386" width="0" style="168" hidden="1" customWidth="1"/>
    <col min="3387" max="3387" width="7.625" style="168" customWidth="1"/>
    <col min="3388" max="3391" width="0" style="168" hidden="1" customWidth="1"/>
    <col min="3392" max="3392" width="7.625" style="168" customWidth="1"/>
    <col min="3393" max="3396" width="0" style="168" hidden="1" customWidth="1"/>
    <col min="3397" max="3397" width="7.625" style="168" customWidth="1"/>
    <col min="3398" max="3401" width="0" style="168" hidden="1" customWidth="1"/>
    <col min="3402" max="3402" width="7.625" style="168" customWidth="1"/>
    <col min="3403" max="3406" width="0" style="168" hidden="1" customWidth="1"/>
    <col min="3407" max="3407" width="7.625" style="168" customWidth="1"/>
    <col min="3408" max="3411" width="0" style="168" hidden="1" customWidth="1"/>
    <col min="3412" max="3412" width="7.625" style="168" customWidth="1"/>
    <col min="3413" max="3416" width="0" style="168" hidden="1" customWidth="1"/>
    <col min="3417" max="3417" width="7.625" style="168" customWidth="1"/>
    <col min="3418" max="3421" width="0" style="168" hidden="1" customWidth="1"/>
    <col min="3422" max="3422" width="7.625" style="168" customWidth="1"/>
    <col min="3423" max="3426" width="0" style="168" hidden="1" customWidth="1"/>
    <col min="3427" max="3427" width="7.625" style="168" customWidth="1"/>
    <col min="3428" max="3431" width="0" style="168" hidden="1" customWidth="1"/>
    <col min="3432" max="3432" width="7.625" style="168" customWidth="1"/>
    <col min="3433" max="3436" width="0" style="168" hidden="1" customWidth="1"/>
    <col min="3437" max="3437" width="7.625" style="168" customWidth="1"/>
    <col min="3438" max="3441" width="0" style="168" hidden="1" customWidth="1"/>
    <col min="3442" max="3442" width="7.625" style="168" customWidth="1"/>
    <col min="3443" max="3446" width="0" style="168" hidden="1" customWidth="1"/>
    <col min="3447" max="3447" width="7.625" style="168" customWidth="1"/>
    <col min="3448" max="3451" width="0" style="168" hidden="1" customWidth="1"/>
    <col min="3452" max="3452" width="7.625" style="168" customWidth="1"/>
    <col min="3453" max="3456" width="0" style="168" hidden="1" customWidth="1"/>
    <col min="3457" max="3457" width="7.625" style="168" customWidth="1"/>
    <col min="3458" max="3461" width="0" style="168" hidden="1" customWidth="1"/>
    <col min="3462" max="3462" width="7.625" style="168" customWidth="1"/>
    <col min="3463" max="3466" width="0" style="168" hidden="1" customWidth="1"/>
    <col min="3467" max="3467" width="7.625" style="168" customWidth="1"/>
    <col min="3468" max="3471" width="0" style="168" hidden="1" customWidth="1"/>
    <col min="3472" max="3472" width="7.625" style="168" customWidth="1"/>
    <col min="3473" max="3476" width="0" style="168" hidden="1" customWidth="1"/>
    <col min="3477" max="3477" width="7.625" style="168" customWidth="1"/>
    <col min="3478" max="3481" width="0" style="168" hidden="1" customWidth="1"/>
    <col min="3482" max="3482" width="7.625" style="168" customWidth="1"/>
    <col min="3483" max="3486" width="0" style="168" hidden="1" customWidth="1"/>
    <col min="3487" max="3487" width="7.625" style="168" customWidth="1"/>
    <col min="3488" max="3491" width="0" style="168" hidden="1" customWidth="1"/>
    <col min="3492" max="3492" width="7.625" style="168" customWidth="1"/>
    <col min="3493" max="3496" width="0" style="168" hidden="1" customWidth="1"/>
    <col min="3497" max="3497" width="7.625" style="168" customWidth="1"/>
    <col min="3498" max="3501" width="0" style="168" hidden="1" customWidth="1"/>
    <col min="3502" max="3502" width="7.625" style="168" customWidth="1"/>
    <col min="3503" max="3506" width="0" style="168" hidden="1" customWidth="1"/>
    <col min="3507" max="3507" width="7.625" style="168" customWidth="1"/>
    <col min="3508" max="3511" width="0" style="168" hidden="1" customWidth="1"/>
    <col min="3512" max="3512" width="7.625" style="168" customWidth="1"/>
    <col min="3513" max="3516" width="0" style="168" hidden="1" customWidth="1"/>
    <col min="3517" max="3517" width="7.625" style="168" customWidth="1"/>
    <col min="3518" max="3521" width="0" style="168" hidden="1" customWidth="1"/>
    <col min="3522" max="3522" width="7.625" style="168" customWidth="1"/>
    <col min="3523" max="3526" width="0" style="168" hidden="1" customWidth="1"/>
    <col min="3527" max="3527" width="7.625" style="168" customWidth="1"/>
    <col min="3528" max="3531" width="0" style="168" hidden="1" customWidth="1"/>
    <col min="3532" max="3532" width="7.625" style="168" customWidth="1"/>
    <col min="3533" max="3536" width="0" style="168" hidden="1" customWidth="1"/>
    <col min="3537" max="3538" width="9" style="168"/>
    <col min="3539" max="3539" width="0" style="168" hidden="1" customWidth="1"/>
    <col min="3540" max="3585" width="9" style="168"/>
    <col min="3586" max="3586" width="3.25" style="168" customWidth="1"/>
    <col min="3587" max="3587" width="5.5" style="168" customWidth="1"/>
    <col min="3588" max="3588" width="7.625" style="168" customWidth="1"/>
    <col min="3589" max="3592" width="0" style="168" hidden="1" customWidth="1"/>
    <col min="3593" max="3593" width="7.625" style="168" customWidth="1"/>
    <col min="3594" max="3597" width="0" style="168" hidden="1" customWidth="1"/>
    <col min="3598" max="3598" width="7.625" style="168" customWidth="1"/>
    <col min="3599" max="3602" width="0" style="168" hidden="1" customWidth="1"/>
    <col min="3603" max="3603" width="7.625" style="168" customWidth="1"/>
    <col min="3604" max="3607" width="0" style="168" hidden="1" customWidth="1"/>
    <col min="3608" max="3608" width="7.625" style="168" customWidth="1"/>
    <col min="3609" max="3612" width="0" style="168" hidden="1" customWidth="1"/>
    <col min="3613" max="3613" width="7.625" style="168" customWidth="1"/>
    <col min="3614" max="3617" width="0" style="168" hidden="1" customWidth="1"/>
    <col min="3618" max="3618" width="7.625" style="168" customWidth="1"/>
    <col min="3619" max="3622" width="0" style="168" hidden="1" customWidth="1"/>
    <col min="3623" max="3623" width="7.625" style="168" customWidth="1"/>
    <col min="3624" max="3627" width="0" style="168" hidden="1" customWidth="1"/>
    <col min="3628" max="3628" width="7.625" style="168" customWidth="1"/>
    <col min="3629" max="3632" width="0" style="168" hidden="1" customWidth="1"/>
    <col min="3633" max="3633" width="7.625" style="168" customWidth="1"/>
    <col min="3634" max="3637" width="0" style="168" hidden="1" customWidth="1"/>
    <col min="3638" max="3638" width="7.625" style="168" customWidth="1"/>
    <col min="3639" max="3642" width="0" style="168" hidden="1" customWidth="1"/>
    <col min="3643" max="3643" width="7.625" style="168" customWidth="1"/>
    <col min="3644" max="3647" width="0" style="168" hidden="1" customWidth="1"/>
    <col min="3648" max="3648" width="7.625" style="168" customWidth="1"/>
    <col min="3649" max="3652" width="0" style="168" hidden="1" customWidth="1"/>
    <col min="3653" max="3653" width="7.625" style="168" customWidth="1"/>
    <col min="3654" max="3657" width="0" style="168" hidden="1" customWidth="1"/>
    <col min="3658" max="3658" width="7.625" style="168" customWidth="1"/>
    <col min="3659" max="3662" width="0" style="168" hidden="1" customWidth="1"/>
    <col min="3663" max="3663" width="7.625" style="168" customWidth="1"/>
    <col min="3664" max="3667" width="0" style="168" hidden="1" customWidth="1"/>
    <col min="3668" max="3668" width="7.625" style="168" customWidth="1"/>
    <col min="3669" max="3672" width="0" style="168" hidden="1" customWidth="1"/>
    <col min="3673" max="3673" width="7.625" style="168" customWidth="1"/>
    <col min="3674" max="3677" width="0" style="168" hidden="1" customWidth="1"/>
    <col min="3678" max="3678" width="7.625" style="168" customWidth="1"/>
    <col min="3679" max="3682" width="0" style="168" hidden="1" customWidth="1"/>
    <col min="3683" max="3683" width="7.625" style="168" customWidth="1"/>
    <col min="3684" max="3687" width="0" style="168" hidden="1" customWidth="1"/>
    <col min="3688" max="3688" width="7.625" style="168" customWidth="1"/>
    <col min="3689" max="3692" width="0" style="168" hidden="1" customWidth="1"/>
    <col min="3693" max="3693" width="7.625" style="168" customWidth="1"/>
    <col min="3694" max="3697" width="0" style="168" hidden="1" customWidth="1"/>
    <col min="3698" max="3698" width="7.625" style="168" customWidth="1"/>
    <col min="3699" max="3702" width="0" style="168" hidden="1" customWidth="1"/>
    <col min="3703" max="3703" width="7.625" style="168" customWidth="1"/>
    <col min="3704" max="3707" width="0" style="168" hidden="1" customWidth="1"/>
    <col min="3708" max="3708" width="7.625" style="168" customWidth="1"/>
    <col min="3709" max="3712" width="0" style="168" hidden="1" customWidth="1"/>
    <col min="3713" max="3713" width="7.625" style="168" customWidth="1"/>
    <col min="3714" max="3717" width="0" style="168" hidden="1" customWidth="1"/>
    <col min="3718" max="3718" width="7.625" style="168" customWidth="1"/>
    <col min="3719" max="3722" width="0" style="168" hidden="1" customWidth="1"/>
    <col min="3723" max="3723" width="7.625" style="168" customWidth="1"/>
    <col min="3724" max="3727" width="0" style="168" hidden="1" customWidth="1"/>
    <col min="3728" max="3728" width="7.625" style="168" customWidth="1"/>
    <col min="3729" max="3732" width="0" style="168" hidden="1" customWidth="1"/>
    <col min="3733" max="3733" width="7.625" style="168" customWidth="1"/>
    <col min="3734" max="3737" width="0" style="168" hidden="1" customWidth="1"/>
    <col min="3738" max="3738" width="7.625" style="168" customWidth="1"/>
    <col min="3739" max="3742" width="0" style="168" hidden="1" customWidth="1"/>
    <col min="3743" max="3743" width="7.625" style="168" customWidth="1"/>
    <col min="3744" max="3747" width="0" style="168" hidden="1" customWidth="1"/>
    <col min="3748" max="3748" width="7.625" style="168" customWidth="1"/>
    <col min="3749" max="3752" width="0" style="168" hidden="1" customWidth="1"/>
    <col min="3753" max="3753" width="7.625" style="168" customWidth="1"/>
    <col min="3754" max="3757" width="0" style="168" hidden="1" customWidth="1"/>
    <col min="3758" max="3758" width="7.625" style="168" customWidth="1"/>
    <col min="3759" max="3762" width="0" style="168" hidden="1" customWidth="1"/>
    <col min="3763" max="3763" width="7.625" style="168" customWidth="1"/>
    <col min="3764" max="3767" width="0" style="168" hidden="1" customWidth="1"/>
    <col min="3768" max="3768" width="7.625" style="168" customWidth="1"/>
    <col min="3769" max="3772" width="0" style="168" hidden="1" customWidth="1"/>
    <col min="3773" max="3773" width="7.625" style="168" customWidth="1"/>
    <col min="3774" max="3777" width="0" style="168" hidden="1" customWidth="1"/>
    <col min="3778" max="3778" width="7.625" style="168" customWidth="1"/>
    <col min="3779" max="3782" width="0" style="168" hidden="1" customWidth="1"/>
    <col min="3783" max="3783" width="7.625" style="168" customWidth="1"/>
    <col min="3784" max="3787" width="0" style="168" hidden="1" customWidth="1"/>
    <col min="3788" max="3788" width="7.625" style="168" customWidth="1"/>
    <col min="3789" max="3792" width="0" style="168" hidden="1" customWidth="1"/>
    <col min="3793" max="3794" width="9" style="168"/>
    <col min="3795" max="3795" width="0" style="168" hidden="1" customWidth="1"/>
    <col min="3796" max="3841" width="9" style="168"/>
    <col min="3842" max="3842" width="3.25" style="168" customWidth="1"/>
    <col min="3843" max="3843" width="5.5" style="168" customWidth="1"/>
    <col min="3844" max="3844" width="7.625" style="168" customWidth="1"/>
    <col min="3845" max="3848" width="0" style="168" hidden="1" customWidth="1"/>
    <col min="3849" max="3849" width="7.625" style="168" customWidth="1"/>
    <col min="3850" max="3853" width="0" style="168" hidden="1" customWidth="1"/>
    <col min="3854" max="3854" width="7.625" style="168" customWidth="1"/>
    <col min="3855" max="3858" width="0" style="168" hidden="1" customWidth="1"/>
    <col min="3859" max="3859" width="7.625" style="168" customWidth="1"/>
    <col min="3860" max="3863" width="0" style="168" hidden="1" customWidth="1"/>
    <col min="3864" max="3864" width="7.625" style="168" customWidth="1"/>
    <col min="3865" max="3868" width="0" style="168" hidden="1" customWidth="1"/>
    <col min="3869" max="3869" width="7.625" style="168" customWidth="1"/>
    <col min="3870" max="3873" width="0" style="168" hidden="1" customWidth="1"/>
    <col min="3874" max="3874" width="7.625" style="168" customWidth="1"/>
    <col min="3875" max="3878" width="0" style="168" hidden="1" customWidth="1"/>
    <col min="3879" max="3879" width="7.625" style="168" customWidth="1"/>
    <col min="3880" max="3883" width="0" style="168" hidden="1" customWidth="1"/>
    <col min="3884" max="3884" width="7.625" style="168" customWidth="1"/>
    <col min="3885" max="3888" width="0" style="168" hidden="1" customWidth="1"/>
    <col min="3889" max="3889" width="7.625" style="168" customWidth="1"/>
    <col min="3890" max="3893" width="0" style="168" hidden="1" customWidth="1"/>
    <col min="3894" max="3894" width="7.625" style="168" customWidth="1"/>
    <col min="3895" max="3898" width="0" style="168" hidden="1" customWidth="1"/>
    <col min="3899" max="3899" width="7.625" style="168" customWidth="1"/>
    <col min="3900" max="3903" width="0" style="168" hidden="1" customWidth="1"/>
    <col min="3904" max="3904" width="7.625" style="168" customWidth="1"/>
    <col min="3905" max="3908" width="0" style="168" hidden="1" customWidth="1"/>
    <col min="3909" max="3909" width="7.625" style="168" customWidth="1"/>
    <col min="3910" max="3913" width="0" style="168" hidden="1" customWidth="1"/>
    <col min="3914" max="3914" width="7.625" style="168" customWidth="1"/>
    <col min="3915" max="3918" width="0" style="168" hidden="1" customWidth="1"/>
    <col min="3919" max="3919" width="7.625" style="168" customWidth="1"/>
    <col min="3920" max="3923" width="0" style="168" hidden="1" customWidth="1"/>
    <col min="3924" max="3924" width="7.625" style="168" customWidth="1"/>
    <col min="3925" max="3928" width="0" style="168" hidden="1" customWidth="1"/>
    <col min="3929" max="3929" width="7.625" style="168" customWidth="1"/>
    <col min="3930" max="3933" width="0" style="168" hidden="1" customWidth="1"/>
    <col min="3934" max="3934" width="7.625" style="168" customWidth="1"/>
    <col min="3935" max="3938" width="0" style="168" hidden="1" customWidth="1"/>
    <col min="3939" max="3939" width="7.625" style="168" customWidth="1"/>
    <col min="3940" max="3943" width="0" style="168" hidden="1" customWidth="1"/>
    <col min="3944" max="3944" width="7.625" style="168" customWidth="1"/>
    <col min="3945" max="3948" width="0" style="168" hidden="1" customWidth="1"/>
    <col min="3949" max="3949" width="7.625" style="168" customWidth="1"/>
    <col min="3950" max="3953" width="0" style="168" hidden="1" customWidth="1"/>
    <col min="3954" max="3954" width="7.625" style="168" customWidth="1"/>
    <col min="3955" max="3958" width="0" style="168" hidden="1" customWidth="1"/>
    <col min="3959" max="3959" width="7.625" style="168" customWidth="1"/>
    <col min="3960" max="3963" width="0" style="168" hidden="1" customWidth="1"/>
    <col min="3964" max="3964" width="7.625" style="168" customWidth="1"/>
    <col min="3965" max="3968" width="0" style="168" hidden="1" customWidth="1"/>
    <col min="3969" max="3969" width="7.625" style="168" customWidth="1"/>
    <col min="3970" max="3973" width="0" style="168" hidden="1" customWidth="1"/>
    <col min="3974" max="3974" width="7.625" style="168" customWidth="1"/>
    <col min="3975" max="3978" width="0" style="168" hidden="1" customWidth="1"/>
    <col min="3979" max="3979" width="7.625" style="168" customWidth="1"/>
    <col min="3980" max="3983" width="0" style="168" hidden="1" customWidth="1"/>
    <col min="3984" max="3984" width="7.625" style="168" customWidth="1"/>
    <col min="3985" max="3988" width="0" style="168" hidden="1" customWidth="1"/>
    <col min="3989" max="3989" width="7.625" style="168" customWidth="1"/>
    <col min="3990" max="3993" width="0" style="168" hidden="1" customWidth="1"/>
    <col min="3994" max="3994" width="7.625" style="168" customWidth="1"/>
    <col min="3995" max="3998" width="0" style="168" hidden="1" customWidth="1"/>
    <col min="3999" max="3999" width="7.625" style="168" customWidth="1"/>
    <col min="4000" max="4003" width="0" style="168" hidden="1" customWidth="1"/>
    <col min="4004" max="4004" width="7.625" style="168" customWidth="1"/>
    <col min="4005" max="4008" width="0" style="168" hidden="1" customWidth="1"/>
    <col min="4009" max="4009" width="7.625" style="168" customWidth="1"/>
    <col min="4010" max="4013" width="0" style="168" hidden="1" customWidth="1"/>
    <col min="4014" max="4014" width="7.625" style="168" customWidth="1"/>
    <col min="4015" max="4018" width="0" style="168" hidden="1" customWidth="1"/>
    <col min="4019" max="4019" width="7.625" style="168" customWidth="1"/>
    <col min="4020" max="4023" width="0" style="168" hidden="1" customWidth="1"/>
    <col min="4024" max="4024" width="7.625" style="168" customWidth="1"/>
    <col min="4025" max="4028" width="0" style="168" hidden="1" customWidth="1"/>
    <col min="4029" max="4029" width="7.625" style="168" customWidth="1"/>
    <col min="4030" max="4033" width="0" style="168" hidden="1" customWidth="1"/>
    <col min="4034" max="4034" width="7.625" style="168" customWidth="1"/>
    <col min="4035" max="4038" width="0" style="168" hidden="1" customWidth="1"/>
    <col min="4039" max="4039" width="7.625" style="168" customWidth="1"/>
    <col min="4040" max="4043" width="0" style="168" hidden="1" customWidth="1"/>
    <col min="4044" max="4044" width="7.625" style="168" customWidth="1"/>
    <col min="4045" max="4048" width="0" style="168" hidden="1" customWidth="1"/>
    <col min="4049" max="4050" width="9" style="168"/>
    <col min="4051" max="4051" width="0" style="168" hidden="1" customWidth="1"/>
    <col min="4052" max="4097" width="9" style="168"/>
    <col min="4098" max="4098" width="3.25" style="168" customWidth="1"/>
    <col min="4099" max="4099" width="5.5" style="168" customWidth="1"/>
    <col min="4100" max="4100" width="7.625" style="168" customWidth="1"/>
    <col min="4101" max="4104" width="0" style="168" hidden="1" customWidth="1"/>
    <col min="4105" max="4105" width="7.625" style="168" customWidth="1"/>
    <col min="4106" max="4109" width="0" style="168" hidden="1" customWidth="1"/>
    <col min="4110" max="4110" width="7.625" style="168" customWidth="1"/>
    <col min="4111" max="4114" width="0" style="168" hidden="1" customWidth="1"/>
    <col min="4115" max="4115" width="7.625" style="168" customWidth="1"/>
    <col min="4116" max="4119" width="0" style="168" hidden="1" customWidth="1"/>
    <col min="4120" max="4120" width="7.625" style="168" customWidth="1"/>
    <col min="4121" max="4124" width="0" style="168" hidden="1" customWidth="1"/>
    <col min="4125" max="4125" width="7.625" style="168" customWidth="1"/>
    <col min="4126" max="4129" width="0" style="168" hidden="1" customWidth="1"/>
    <col min="4130" max="4130" width="7.625" style="168" customWidth="1"/>
    <col min="4131" max="4134" width="0" style="168" hidden="1" customWidth="1"/>
    <col min="4135" max="4135" width="7.625" style="168" customWidth="1"/>
    <col min="4136" max="4139" width="0" style="168" hidden="1" customWidth="1"/>
    <col min="4140" max="4140" width="7.625" style="168" customWidth="1"/>
    <col min="4141" max="4144" width="0" style="168" hidden="1" customWidth="1"/>
    <col min="4145" max="4145" width="7.625" style="168" customWidth="1"/>
    <col min="4146" max="4149" width="0" style="168" hidden="1" customWidth="1"/>
    <col min="4150" max="4150" width="7.625" style="168" customWidth="1"/>
    <col min="4151" max="4154" width="0" style="168" hidden="1" customWidth="1"/>
    <col min="4155" max="4155" width="7.625" style="168" customWidth="1"/>
    <col min="4156" max="4159" width="0" style="168" hidden="1" customWidth="1"/>
    <col min="4160" max="4160" width="7.625" style="168" customWidth="1"/>
    <col min="4161" max="4164" width="0" style="168" hidden="1" customWidth="1"/>
    <col min="4165" max="4165" width="7.625" style="168" customWidth="1"/>
    <col min="4166" max="4169" width="0" style="168" hidden="1" customWidth="1"/>
    <col min="4170" max="4170" width="7.625" style="168" customWidth="1"/>
    <col min="4171" max="4174" width="0" style="168" hidden="1" customWidth="1"/>
    <col min="4175" max="4175" width="7.625" style="168" customWidth="1"/>
    <col min="4176" max="4179" width="0" style="168" hidden="1" customWidth="1"/>
    <col min="4180" max="4180" width="7.625" style="168" customWidth="1"/>
    <col min="4181" max="4184" width="0" style="168" hidden="1" customWidth="1"/>
    <col min="4185" max="4185" width="7.625" style="168" customWidth="1"/>
    <col min="4186" max="4189" width="0" style="168" hidden="1" customWidth="1"/>
    <col min="4190" max="4190" width="7.625" style="168" customWidth="1"/>
    <col min="4191" max="4194" width="0" style="168" hidden="1" customWidth="1"/>
    <col min="4195" max="4195" width="7.625" style="168" customWidth="1"/>
    <col min="4196" max="4199" width="0" style="168" hidden="1" customWidth="1"/>
    <col min="4200" max="4200" width="7.625" style="168" customWidth="1"/>
    <col min="4201" max="4204" width="0" style="168" hidden="1" customWidth="1"/>
    <col min="4205" max="4205" width="7.625" style="168" customWidth="1"/>
    <col min="4206" max="4209" width="0" style="168" hidden="1" customWidth="1"/>
    <col min="4210" max="4210" width="7.625" style="168" customWidth="1"/>
    <col min="4211" max="4214" width="0" style="168" hidden="1" customWidth="1"/>
    <col min="4215" max="4215" width="7.625" style="168" customWidth="1"/>
    <col min="4216" max="4219" width="0" style="168" hidden="1" customWidth="1"/>
    <col min="4220" max="4220" width="7.625" style="168" customWidth="1"/>
    <col min="4221" max="4224" width="0" style="168" hidden="1" customWidth="1"/>
    <col min="4225" max="4225" width="7.625" style="168" customWidth="1"/>
    <col min="4226" max="4229" width="0" style="168" hidden="1" customWidth="1"/>
    <col min="4230" max="4230" width="7.625" style="168" customWidth="1"/>
    <col min="4231" max="4234" width="0" style="168" hidden="1" customWidth="1"/>
    <col min="4235" max="4235" width="7.625" style="168" customWidth="1"/>
    <col min="4236" max="4239" width="0" style="168" hidden="1" customWidth="1"/>
    <col min="4240" max="4240" width="7.625" style="168" customWidth="1"/>
    <col min="4241" max="4244" width="0" style="168" hidden="1" customWidth="1"/>
    <col min="4245" max="4245" width="7.625" style="168" customWidth="1"/>
    <col min="4246" max="4249" width="0" style="168" hidden="1" customWidth="1"/>
    <col min="4250" max="4250" width="7.625" style="168" customWidth="1"/>
    <col min="4251" max="4254" width="0" style="168" hidden="1" customWidth="1"/>
    <col min="4255" max="4255" width="7.625" style="168" customWidth="1"/>
    <col min="4256" max="4259" width="0" style="168" hidden="1" customWidth="1"/>
    <col min="4260" max="4260" width="7.625" style="168" customWidth="1"/>
    <col min="4261" max="4264" width="0" style="168" hidden="1" customWidth="1"/>
    <col min="4265" max="4265" width="7.625" style="168" customWidth="1"/>
    <col min="4266" max="4269" width="0" style="168" hidden="1" customWidth="1"/>
    <col min="4270" max="4270" width="7.625" style="168" customWidth="1"/>
    <col min="4271" max="4274" width="0" style="168" hidden="1" customWidth="1"/>
    <col min="4275" max="4275" width="7.625" style="168" customWidth="1"/>
    <col min="4276" max="4279" width="0" style="168" hidden="1" customWidth="1"/>
    <col min="4280" max="4280" width="7.625" style="168" customWidth="1"/>
    <col min="4281" max="4284" width="0" style="168" hidden="1" customWidth="1"/>
    <col min="4285" max="4285" width="7.625" style="168" customWidth="1"/>
    <col min="4286" max="4289" width="0" style="168" hidden="1" customWidth="1"/>
    <col min="4290" max="4290" width="7.625" style="168" customWidth="1"/>
    <col min="4291" max="4294" width="0" style="168" hidden="1" customWidth="1"/>
    <col min="4295" max="4295" width="7.625" style="168" customWidth="1"/>
    <col min="4296" max="4299" width="0" style="168" hidden="1" customWidth="1"/>
    <col min="4300" max="4300" width="7.625" style="168" customWidth="1"/>
    <col min="4301" max="4304" width="0" style="168" hidden="1" customWidth="1"/>
    <col min="4305" max="4306" width="9" style="168"/>
    <col min="4307" max="4307" width="0" style="168" hidden="1" customWidth="1"/>
    <col min="4308" max="4353" width="9" style="168"/>
    <col min="4354" max="4354" width="3.25" style="168" customWidth="1"/>
    <col min="4355" max="4355" width="5.5" style="168" customWidth="1"/>
    <col min="4356" max="4356" width="7.625" style="168" customWidth="1"/>
    <col min="4357" max="4360" width="0" style="168" hidden="1" customWidth="1"/>
    <col min="4361" max="4361" width="7.625" style="168" customWidth="1"/>
    <col min="4362" max="4365" width="0" style="168" hidden="1" customWidth="1"/>
    <col min="4366" max="4366" width="7.625" style="168" customWidth="1"/>
    <col min="4367" max="4370" width="0" style="168" hidden="1" customWidth="1"/>
    <col min="4371" max="4371" width="7.625" style="168" customWidth="1"/>
    <col min="4372" max="4375" width="0" style="168" hidden="1" customWidth="1"/>
    <col min="4376" max="4376" width="7.625" style="168" customWidth="1"/>
    <col min="4377" max="4380" width="0" style="168" hidden="1" customWidth="1"/>
    <col min="4381" max="4381" width="7.625" style="168" customWidth="1"/>
    <col min="4382" max="4385" width="0" style="168" hidden="1" customWidth="1"/>
    <col min="4386" max="4386" width="7.625" style="168" customWidth="1"/>
    <col min="4387" max="4390" width="0" style="168" hidden="1" customWidth="1"/>
    <col min="4391" max="4391" width="7.625" style="168" customWidth="1"/>
    <col min="4392" max="4395" width="0" style="168" hidden="1" customWidth="1"/>
    <col min="4396" max="4396" width="7.625" style="168" customWidth="1"/>
    <col min="4397" max="4400" width="0" style="168" hidden="1" customWidth="1"/>
    <col min="4401" max="4401" width="7.625" style="168" customWidth="1"/>
    <col min="4402" max="4405" width="0" style="168" hidden="1" customWidth="1"/>
    <col min="4406" max="4406" width="7.625" style="168" customWidth="1"/>
    <col min="4407" max="4410" width="0" style="168" hidden="1" customWidth="1"/>
    <col min="4411" max="4411" width="7.625" style="168" customWidth="1"/>
    <col min="4412" max="4415" width="0" style="168" hidden="1" customWidth="1"/>
    <col min="4416" max="4416" width="7.625" style="168" customWidth="1"/>
    <col min="4417" max="4420" width="0" style="168" hidden="1" customWidth="1"/>
    <col min="4421" max="4421" width="7.625" style="168" customWidth="1"/>
    <col min="4422" max="4425" width="0" style="168" hidden="1" customWidth="1"/>
    <col min="4426" max="4426" width="7.625" style="168" customWidth="1"/>
    <col min="4427" max="4430" width="0" style="168" hidden="1" customWidth="1"/>
    <col min="4431" max="4431" width="7.625" style="168" customWidth="1"/>
    <col min="4432" max="4435" width="0" style="168" hidden="1" customWidth="1"/>
    <col min="4436" max="4436" width="7.625" style="168" customWidth="1"/>
    <col min="4437" max="4440" width="0" style="168" hidden="1" customWidth="1"/>
    <col min="4441" max="4441" width="7.625" style="168" customWidth="1"/>
    <col min="4442" max="4445" width="0" style="168" hidden="1" customWidth="1"/>
    <col min="4446" max="4446" width="7.625" style="168" customWidth="1"/>
    <col min="4447" max="4450" width="0" style="168" hidden="1" customWidth="1"/>
    <col min="4451" max="4451" width="7.625" style="168" customWidth="1"/>
    <col min="4452" max="4455" width="0" style="168" hidden="1" customWidth="1"/>
    <col min="4456" max="4456" width="7.625" style="168" customWidth="1"/>
    <col min="4457" max="4460" width="0" style="168" hidden="1" customWidth="1"/>
    <col min="4461" max="4461" width="7.625" style="168" customWidth="1"/>
    <col min="4462" max="4465" width="0" style="168" hidden="1" customWidth="1"/>
    <col min="4466" max="4466" width="7.625" style="168" customWidth="1"/>
    <col min="4467" max="4470" width="0" style="168" hidden="1" customWidth="1"/>
    <col min="4471" max="4471" width="7.625" style="168" customWidth="1"/>
    <col min="4472" max="4475" width="0" style="168" hidden="1" customWidth="1"/>
    <col min="4476" max="4476" width="7.625" style="168" customWidth="1"/>
    <col min="4477" max="4480" width="0" style="168" hidden="1" customWidth="1"/>
    <col min="4481" max="4481" width="7.625" style="168" customWidth="1"/>
    <col min="4482" max="4485" width="0" style="168" hidden="1" customWidth="1"/>
    <col min="4486" max="4486" width="7.625" style="168" customWidth="1"/>
    <col min="4487" max="4490" width="0" style="168" hidden="1" customWidth="1"/>
    <col min="4491" max="4491" width="7.625" style="168" customWidth="1"/>
    <col min="4492" max="4495" width="0" style="168" hidden="1" customWidth="1"/>
    <col min="4496" max="4496" width="7.625" style="168" customWidth="1"/>
    <col min="4497" max="4500" width="0" style="168" hidden="1" customWidth="1"/>
    <col min="4501" max="4501" width="7.625" style="168" customWidth="1"/>
    <col min="4502" max="4505" width="0" style="168" hidden="1" customWidth="1"/>
    <col min="4506" max="4506" width="7.625" style="168" customWidth="1"/>
    <col min="4507" max="4510" width="0" style="168" hidden="1" customWidth="1"/>
    <col min="4511" max="4511" width="7.625" style="168" customWidth="1"/>
    <col min="4512" max="4515" width="0" style="168" hidden="1" customWidth="1"/>
    <col min="4516" max="4516" width="7.625" style="168" customWidth="1"/>
    <col min="4517" max="4520" width="0" style="168" hidden="1" customWidth="1"/>
    <col min="4521" max="4521" width="7.625" style="168" customWidth="1"/>
    <col min="4522" max="4525" width="0" style="168" hidden="1" customWidth="1"/>
    <col min="4526" max="4526" width="7.625" style="168" customWidth="1"/>
    <col min="4527" max="4530" width="0" style="168" hidden="1" customWidth="1"/>
    <col min="4531" max="4531" width="7.625" style="168" customWidth="1"/>
    <col min="4532" max="4535" width="0" style="168" hidden="1" customWidth="1"/>
    <col min="4536" max="4536" width="7.625" style="168" customWidth="1"/>
    <col min="4537" max="4540" width="0" style="168" hidden="1" customWidth="1"/>
    <col min="4541" max="4541" width="7.625" style="168" customWidth="1"/>
    <col min="4542" max="4545" width="0" style="168" hidden="1" customWidth="1"/>
    <col min="4546" max="4546" width="7.625" style="168" customWidth="1"/>
    <col min="4547" max="4550" width="0" style="168" hidden="1" customWidth="1"/>
    <col min="4551" max="4551" width="7.625" style="168" customWidth="1"/>
    <col min="4552" max="4555" width="0" style="168" hidden="1" customWidth="1"/>
    <col min="4556" max="4556" width="7.625" style="168" customWidth="1"/>
    <col min="4557" max="4560" width="0" style="168" hidden="1" customWidth="1"/>
    <col min="4561" max="4562" width="9" style="168"/>
    <col min="4563" max="4563" width="0" style="168" hidden="1" customWidth="1"/>
    <col min="4564" max="4609" width="9" style="168"/>
    <col min="4610" max="4610" width="3.25" style="168" customWidth="1"/>
    <col min="4611" max="4611" width="5.5" style="168" customWidth="1"/>
    <col min="4612" max="4612" width="7.625" style="168" customWidth="1"/>
    <col min="4613" max="4616" width="0" style="168" hidden="1" customWidth="1"/>
    <col min="4617" max="4617" width="7.625" style="168" customWidth="1"/>
    <col min="4618" max="4621" width="0" style="168" hidden="1" customWidth="1"/>
    <col min="4622" max="4622" width="7.625" style="168" customWidth="1"/>
    <col min="4623" max="4626" width="0" style="168" hidden="1" customWidth="1"/>
    <col min="4627" max="4627" width="7.625" style="168" customWidth="1"/>
    <col min="4628" max="4631" width="0" style="168" hidden="1" customWidth="1"/>
    <col min="4632" max="4632" width="7.625" style="168" customWidth="1"/>
    <col min="4633" max="4636" width="0" style="168" hidden="1" customWidth="1"/>
    <col min="4637" max="4637" width="7.625" style="168" customWidth="1"/>
    <col min="4638" max="4641" width="0" style="168" hidden="1" customWidth="1"/>
    <col min="4642" max="4642" width="7.625" style="168" customWidth="1"/>
    <col min="4643" max="4646" width="0" style="168" hidden="1" customWidth="1"/>
    <col min="4647" max="4647" width="7.625" style="168" customWidth="1"/>
    <col min="4648" max="4651" width="0" style="168" hidden="1" customWidth="1"/>
    <col min="4652" max="4652" width="7.625" style="168" customWidth="1"/>
    <col min="4653" max="4656" width="0" style="168" hidden="1" customWidth="1"/>
    <col min="4657" max="4657" width="7.625" style="168" customWidth="1"/>
    <col min="4658" max="4661" width="0" style="168" hidden="1" customWidth="1"/>
    <col min="4662" max="4662" width="7.625" style="168" customWidth="1"/>
    <col min="4663" max="4666" width="0" style="168" hidden="1" customWidth="1"/>
    <col min="4667" max="4667" width="7.625" style="168" customWidth="1"/>
    <col min="4668" max="4671" width="0" style="168" hidden="1" customWidth="1"/>
    <col min="4672" max="4672" width="7.625" style="168" customWidth="1"/>
    <col min="4673" max="4676" width="0" style="168" hidden="1" customWidth="1"/>
    <col min="4677" max="4677" width="7.625" style="168" customWidth="1"/>
    <col min="4678" max="4681" width="0" style="168" hidden="1" customWidth="1"/>
    <col min="4682" max="4682" width="7.625" style="168" customWidth="1"/>
    <col min="4683" max="4686" width="0" style="168" hidden="1" customWidth="1"/>
    <col min="4687" max="4687" width="7.625" style="168" customWidth="1"/>
    <col min="4688" max="4691" width="0" style="168" hidden="1" customWidth="1"/>
    <col min="4692" max="4692" width="7.625" style="168" customWidth="1"/>
    <col min="4693" max="4696" width="0" style="168" hidden="1" customWidth="1"/>
    <col min="4697" max="4697" width="7.625" style="168" customWidth="1"/>
    <col min="4698" max="4701" width="0" style="168" hidden="1" customWidth="1"/>
    <col min="4702" max="4702" width="7.625" style="168" customWidth="1"/>
    <col min="4703" max="4706" width="0" style="168" hidden="1" customWidth="1"/>
    <col min="4707" max="4707" width="7.625" style="168" customWidth="1"/>
    <col min="4708" max="4711" width="0" style="168" hidden="1" customWidth="1"/>
    <col min="4712" max="4712" width="7.625" style="168" customWidth="1"/>
    <col min="4713" max="4716" width="0" style="168" hidden="1" customWidth="1"/>
    <col min="4717" max="4717" width="7.625" style="168" customWidth="1"/>
    <col min="4718" max="4721" width="0" style="168" hidden="1" customWidth="1"/>
    <col min="4722" max="4722" width="7.625" style="168" customWidth="1"/>
    <col min="4723" max="4726" width="0" style="168" hidden="1" customWidth="1"/>
    <col min="4727" max="4727" width="7.625" style="168" customWidth="1"/>
    <col min="4728" max="4731" width="0" style="168" hidden="1" customWidth="1"/>
    <col min="4732" max="4732" width="7.625" style="168" customWidth="1"/>
    <col min="4733" max="4736" width="0" style="168" hidden="1" customWidth="1"/>
    <col min="4737" max="4737" width="7.625" style="168" customWidth="1"/>
    <col min="4738" max="4741" width="0" style="168" hidden="1" customWidth="1"/>
    <col min="4742" max="4742" width="7.625" style="168" customWidth="1"/>
    <col min="4743" max="4746" width="0" style="168" hidden="1" customWidth="1"/>
    <col min="4747" max="4747" width="7.625" style="168" customWidth="1"/>
    <col min="4748" max="4751" width="0" style="168" hidden="1" customWidth="1"/>
    <col min="4752" max="4752" width="7.625" style="168" customWidth="1"/>
    <col min="4753" max="4756" width="0" style="168" hidden="1" customWidth="1"/>
    <col min="4757" max="4757" width="7.625" style="168" customWidth="1"/>
    <col min="4758" max="4761" width="0" style="168" hidden="1" customWidth="1"/>
    <col min="4762" max="4762" width="7.625" style="168" customWidth="1"/>
    <col min="4763" max="4766" width="0" style="168" hidden="1" customWidth="1"/>
    <col min="4767" max="4767" width="7.625" style="168" customWidth="1"/>
    <col min="4768" max="4771" width="0" style="168" hidden="1" customWidth="1"/>
    <col min="4772" max="4772" width="7.625" style="168" customWidth="1"/>
    <col min="4773" max="4776" width="0" style="168" hidden="1" customWidth="1"/>
    <col min="4777" max="4777" width="7.625" style="168" customWidth="1"/>
    <col min="4778" max="4781" width="0" style="168" hidden="1" customWidth="1"/>
    <col min="4782" max="4782" width="7.625" style="168" customWidth="1"/>
    <col min="4783" max="4786" width="0" style="168" hidden="1" customWidth="1"/>
    <col min="4787" max="4787" width="7.625" style="168" customWidth="1"/>
    <col min="4788" max="4791" width="0" style="168" hidden="1" customWidth="1"/>
    <col min="4792" max="4792" width="7.625" style="168" customWidth="1"/>
    <col min="4793" max="4796" width="0" style="168" hidden="1" customWidth="1"/>
    <col min="4797" max="4797" width="7.625" style="168" customWidth="1"/>
    <col min="4798" max="4801" width="0" style="168" hidden="1" customWidth="1"/>
    <col min="4802" max="4802" width="7.625" style="168" customWidth="1"/>
    <col min="4803" max="4806" width="0" style="168" hidden="1" customWidth="1"/>
    <col min="4807" max="4807" width="7.625" style="168" customWidth="1"/>
    <col min="4808" max="4811" width="0" style="168" hidden="1" customWidth="1"/>
    <col min="4812" max="4812" width="7.625" style="168" customWidth="1"/>
    <col min="4813" max="4816" width="0" style="168" hidden="1" customWidth="1"/>
    <col min="4817" max="4818" width="9" style="168"/>
    <col min="4819" max="4819" width="0" style="168" hidden="1" customWidth="1"/>
    <col min="4820" max="4865" width="9" style="168"/>
    <col min="4866" max="4866" width="3.25" style="168" customWidth="1"/>
    <col min="4867" max="4867" width="5.5" style="168" customWidth="1"/>
    <col min="4868" max="4868" width="7.625" style="168" customWidth="1"/>
    <col min="4869" max="4872" width="0" style="168" hidden="1" customWidth="1"/>
    <col min="4873" max="4873" width="7.625" style="168" customWidth="1"/>
    <col min="4874" max="4877" width="0" style="168" hidden="1" customWidth="1"/>
    <col min="4878" max="4878" width="7.625" style="168" customWidth="1"/>
    <col min="4879" max="4882" width="0" style="168" hidden="1" customWidth="1"/>
    <col min="4883" max="4883" width="7.625" style="168" customWidth="1"/>
    <col min="4884" max="4887" width="0" style="168" hidden="1" customWidth="1"/>
    <col min="4888" max="4888" width="7.625" style="168" customWidth="1"/>
    <col min="4889" max="4892" width="0" style="168" hidden="1" customWidth="1"/>
    <col min="4893" max="4893" width="7.625" style="168" customWidth="1"/>
    <col min="4894" max="4897" width="0" style="168" hidden="1" customWidth="1"/>
    <col min="4898" max="4898" width="7.625" style="168" customWidth="1"/>
    <col min="4899" max="4902" width="0" style="168" hidden="1" customWidth="1"/>
    <col min="4903" max="4903" width="7.625" style="168" customWidth="1"/>
    <col min="4904" max="4907" width="0" style="168" hidden="1" customWidth="1"/>
    <col min="4908" max="4908" width="7.625" style="168" customWidth="1"/>
    <col min="4909" max="4912" width="0" style="168" hidden="1" customWidth="1"/>
    <col min="4913" max="4913" width="7.625" style="168" customWidth="1"/>
    <col min="4914" max="4917" width="0" style="168" hidden="1" customWidth="1"/>
    <col min="4918" max="4918" width="7.625" style="168" customWidth="1"/>
    <col min="4919" max="4922" width="0" style="168" hidden="1" customWidth="1"/>
    <col min="4923" max="4923" width="7.625" style="168" customWidth="1"/>
    <col min="4924" max="4927" width="0" style="168" hidden="1" customWidth="1"/>
    <col min="4928" max="4928" width="7.625" style="168" customWidth="1"/>
    <col min="4929" max="4932" width="0" style="168" hidden="1" customWidth="1"/>
    <col min="4933" max="4933" width="7.625" style="168" customWidth="1"/>
    <col min="4934" max="4937" width="0" style="168" hidden="1" customWidth="1"/>
    <col min="4938" max="4938" width="7.625" style="168" customWidth="1"/>
    <col min="4939" max="4942" width="0" style="168" hidden="1" customWidth="1"/>
    <col min="4943" max="4943" width="7.625" style="168" customWidth="1"/>
    <col min="4944" max="4947" width="0" style="168" hidden="1" customWidth="1"/>
    <col min="4948" max="4948" width="7.625" style="168" customWidth="1"/>
    <col min="4949" max="4952" width="0" style="168" hidden="1" customWidth="1"/>
    <col min="4953" max="4953" width="7.625" style="168" customWidth="1"/>
    <col min="4954" max="4957" width="0" style="168" hidden="1" customWidth="1"/>
    <col min="4958" max="4958" width="7.625" style="168" customWidth="1"/>
    <col min="4959" max="4962" width="0" style="168" hidden="1" customWidth="1"/>
    <col min="4963" max="4963" width="7.625" style="168" customWidth="1"/>
    <col min="4964" max="4967" width="0" style="168" hidden="1" customWidth="1"/>
    <col min="4968" max="4968" width="7.625" style="168" customWidth="1"/>
    <col min="4969" max="4972" width="0" style="168" hidden="1" customWidth="1"/>
    <col min="4973" max="4973" width="7.625" style="168" customWidth="1"/>
    <col min="4974" max="4977" width="0" style="168" hidden="1" customWidth="1"/>
    <col min="4978" max="4978" width="7.625" style="168" customWidth="1"/>
    <col min="4979" max="4982" width="0" style="168" hidden="1" customWidth="1"/>
    <col min="4983" max="4983" width="7.625" style="168" customWidth="1"/>
    <col min="4984" max="4987" width="0" style="168" hidden="1" customWidth="1"/>
    <col min="4988" max="4988" width="7.625" style="168" customWidth="1"/>
    <col min="4989" max="4992" width="0" style="168" hidden="1" customWidth="1"/>
    <col min="4993" max="4993" width="7.625" style="168" customWidth="1"/>
    <col min="4994" max="4997" width="0" style="168" hidden="1" customWidth="1"/>
    <col min="4998" max="4998" width="7.625" style="168" customWidth="1"/>
    <col min="4999" max="5002" width="0" style="168" hidden="1" customWidth="1"/>
    <col min="5003" max="5003" width="7.625" style="168" customWidth="1"/>
    <col min="5004" max="5007" width="0" style="168" hidden="1" customWidth="1"/>
    <col min="5008" max="5008" width="7.625" style="168" customWidth="1"/>
    <col min="5009" max="5012" width="0" style="168" hidden="1" customWidth="1"/>
    <col min="5013" max="5013" width="7.625" style="168" customWidth="1"/>
    <col min="5014" max="5017" width="0" style="168" hidden="1" customWidth="1"/>
    <col min="5018" max="5018" width="7.625" style="168" customWidth="1"/>
    <col min="5019" max="5022" width="0" style="168" hidden="1" customWidth="1"/>
    <col min="5023" max="5023" width="7.625" style="168" customWidth="1"/>
    <col min="5024" max="5027" width="0" style="168" hidden="1" customWidth="1"/>
    <col min="5028" max="5028" width="7.625" style="168" customWidth="1"/>
    <col min="5029" max="5032" width="0" style="168" hidden="1" customWidth="1"/>
    <col min="5033" max="5033" width="7.625" style="168" customWidth="1"/>
    <col min="5034" max="5037" width="0" style="168" hidden="1" customWidth="1"/>
    <col min="5038" max="5038" width="7.625" style="168" customWidth="1"/>
    <col min="5039" max="5042" width="0" style="168" hidden="1" customWidth="1"/>
    <col min="5043" max="5043" width="7.625" style="168" customWidth="1"/>
    <col min="5044" max="5047" width="0" style="168" hidden="1" customWidth="1"/>
    <col min="5048" max="5048" width="7.625" style="168" customWidth="1"/>
    <col min="5049" max="5052" width="0" style="168" hidden="1" customWidth="1"/>
    <col min="5053" max="5053" width="7.625" style="168" customWidth="1"/>
    <col min="5054" max="5057" width="0" style="168" hidden="1" customWidth="1"/>
    <col min="5058" max="5058" width="7.625" style="168" customWidth="1"/>
    <col min="5059" max="5062" width="0" style="168" hidden="1" customWidth="1"/>
    <col min="5063" max="5063" width="7.625" style="168" customWidth="1"/>
    <col min="5064" max="5067" width="0" style="168" hidden="1" customWidth="1"/>
    <col min="5068" max="5068" width="7.625" style="168" customWidth="1"/>
    <col min="5069" max="5072" width="0" style="168" hidden="1" customWidth="1"/>
    <col min="5073" max="5074" width="9" style="168"/>
    <col min="5075" max="5075" width="0" style="168" hidden="1" customWidth="1"/>
    <col min="5076" max="5121" width="9" style="168"/>
    <col min="5122" max="5122" width="3.25" style="168" customWidth="1"/>
    <col min="5123" max="5123" width="5.5" style="168" customWidth="1"/>
    <col min="5124" max="5124" width="7.625" style="168" customWidth="1"/>
    <col min="5125" max="5128" width="0" style="168" hidden="1" customWidth="1"/>
    <col min="5129" max="5129" width="7.625" style="168" customWidth="1"/>
    <col min="5130" max="5133" width="0" style="168" hidden="1" customWidth="1"/>
    <col min="5134" max="5134" width="7.625" style="168" customWidth="1"/>
    <col min="5135" max="5138" width="0" style="168" hidden="1" customWidth="1"/>
    <col min="5139" max="5139" width="7.625" style="168" customWidth="1"/>
    <col min="5140" max="5143" width="0" style="168" hidden="1" customWidth="1"/>
    <col min="5144" max="5144" width="7.625" style="168" customWidth="1"/>
    <col min="5145" max="5148" width="0" style="168" hidden="1" customWidth="1"/>
    <col min="5149" max="5149" width="7.625" style="168" customWidth="1"/>
    <col min="5150" max="5153" width="0" style="168" hidden="1" customWidth="1"/>
    <col min="5154" max="5154" width="7.625" style="168" customWidth="1"/>
    <col min="5155" max="5158" width="0" style="168" hidden="1" customWidth="1"/>
    <col min="5159" max="5159" width="7.625" style="168" customWidth="1"/>
    <col min="5160" max="5163" width="0" style="168" hidden="1" customWidth="1"/>
    <col min="5164" max="5164" width="7.625" style="168" customWidth="1"/>
    <col min="5165" max="5168" width="0" style="168" hidden="1" customWidth="1"/>
    <col min="5169" max="5169" width="7.625" style="168" customWidth="1"/>
    <col min="5170" max="5173" width="0" style="168" hidden="1" customWidth="1"/>
    <col min="5174" max="5174" width="7.625" style="168" customWidth="1"/>
    <col min="5175" max="5178" width="0" style="168" hidden="1" customWidth="1"/>
    <col min="5179" max="5179" width="7.625" style="168" customWidth="1"/>
    <col min="5180" max="5183" width="0" style="168" hidden="1" customWidth="1"/>
    <col min="5184" max="5184" width="7.625" style="168" customWidth="1"/>
    <col min="5185" max="5188" width="0" style="168" hidden="1" customWidth="1"/>
    <col min="5189" max="5189" width="7.625" style="168" customWidth="1"/>
    <col min="5190" max="5193" width="0" style="168" hidden="1" customWidth="1"/>
    <col min="5194" max="5194" width="7.625" style="168" customWidth="1"/>
    <col min="5195" max="5198" width="0" style="168" hidden="1" customWidth="1"/>
    <col min="5199" max="5199" width="7.625" style="168" customWidth="1"/>
    <col min="5200" max="5203" width="0" style="168" hidden="1" customWidth="1"/>
    <col min="5204" max="5204" width="7.625" style="168" customWidth="1"/>
    <col min="5205" max="5208" width="0" style="168" hidden="1" customWidth="1"/>
    <col min="5209" max="5209" width="7.625" style="168" customWidth="1"/>
    <col min="5210" max="5213" width="0" style="168" hidden="1" customWidth="1"/>
    <col min="5214" max="5214" width="7.625" style="168" customWidth="1"/>
    <col min="5215" max="5218" width="0" style="168" hidden="1" customWidth="1"/>
    <col min="5219" max="5219" width="7.625" style="168" customWidth="1"/>
    <col min="5220" max="5223" width="0" style="168" hidden="1" customWidth="1"/>
    <col min="5224" max="5224" width="7.625" style="168" customWidth="1"/>
    <col min="5225" max="5228" width="0" style="168" hidden="1" customWidth="1"/>
    <col min="5229" max="5229" width="7.625" style="168" customWidth="1"/>
    <col min="5230" max="5233" width="0" style="168" hidden="1" customWidth="1"/>
    <col min="5234" max="5234" width="7.625" style="168" customWidth="1"/>
    <col min="5235" max="5238" width="0" style="168" hidden="1" customWidth="1"/>
    <col min="5239" max="5239" width="7.625" style="168" customWidth="1"/>
    <col min="5240" max="5243" width="0" style="168" hidden="1" customWidth="1"/>
    <col min="5244" max="5244" width="7.625" style="168" customWidth="1"/>
    <col min="5245" max="5248" width="0" style="168" hidden="1" customWidth="1"/>
    <col min="5249" max="5249" width="7.625" style="168" customWidth="1"/>
    <col min="5250" max="5253" width="0" style="168" hidden="1" customWidth="1"/>
    <col min="5254" max="5254" width="7.625" style="168" customWidth="1"/>
    <col min="5255" max="5258" width="0" style="168" hidden="1" customWidth="1"/>
    <col min="5259" max="5259" width="7.625" style="168" customWidth="1"/>
    <col min="5260" max="5263" width="0" style="168" hidden="1" customWidth="1"/>
    <col min="5264" max="5264" width="7.625" style="168" customWidth="1"/>
    <col min="5265" max="5268" width="0" style="168" hidden="1" customWidth="1"/>
    <col min="5269" max="5269" width="7.625" style="168" customWidth="1"/>
    <col min="5270" max="5273" width="0" style="168" hidden="1" customWidth="1"/>
    <col min="5274" max="5274" width="7.625" style="168" customWidth="1"/>
    <col min="5275" max="5278" width="0" style="168" hidden="1" customWidth="1"/>
    <col min="5279" max="5279" width="7.625" style="168" customWidth="1"/>
    <col min="5280" max="5283" width="0" style="168" hidden="1" customWidth="1"/>
    <col min="5284" max="5284" width="7.625" style="168" customWidth="1"/>
    <col min="5285" max="5288" width="0" style="168" hidden="1" customWidth="1"/>
    <col min="5289" max="5289" width="7.625" style="168" customWidth="1"/>
    <col min="5290" max="5293" width="0" style="168" hidden="1" customWidth="1"/>
    <col min="5294" max="5294" width="7.625" style="168" customWidth="1"/>
    <col min="5295" max="5298" width="0" style="168" hidden="1" customWidth="1"/>
    <col min="5299" max="5299" width="7.625" style="168" customWidth="1"/>
    <col min="5300" max="5303" width="0" style="168" hidden="1" customWidth="1"/>
    <col min="5304" max="5304" width="7.625" style="168" customWidth="1"/>
    <col min="5305" max="5308" width="0" style="168" hidden="1" customWidth="1"/>
    <col min="5309" max="5309" width="7.625" style="168" customWidth="1"/>
    <col min="5310" max="5313" width="0" style="168" hidden="1" customWidth="1"/>
    <col min="5314" max="5314" width="7.625" style="168" customWidth="1"/>
    <col min="5315" max="5318" width="0" style="168" hidden="1" customWidth="1"/>
    <col min="5319" max="5319" width="7.625" style="168" customWidth="1"/>
    <col min="5320" max="5323" width="0" style="168" hidden="1" customWidth="1"/>
    <col min="5324" max="5324" width="7.625" style="168" customWidth="1"/>
    <col min="5325" max="5328" width="0" style="168" hidden="1" customWidth="1"/>
    <col min="5329" max="5330" width="9" style="168"/>
    <col min="5331" max="5331" width="0" style="168" hidden="1" customWidth="1"/>
    <col min="5332" max="5377" width="9" style="168"/>
    <col min="5378" max="5378" width="3.25" style="168" customWidth="1"/>
    <col min="5379" max="5379" width="5.5" style="168" customWidth="1"/>
    <col min="5380" max="5380" width="7.625" style="168" customWidth="1"/>
    <col min="5381" max="5384" width="0" style="168" hidden="1" customWidth="1"/>
    <col min="5385" max="5385" width="7.625" style="168" customWidth="1"/>
    <col min="5386" max="5389" width="0" style="168" hidden="1" customWidth="1"/>
    <col min="5390" max="5390" width="7.625" style="168" customWidth="1"/>
    <col min="5391" max="5394" width="0" style="168" hidden="1" customWidth="1"/>
    <col min="5395" max="5395" width="7.625" style="168" customWidth="1"/>
    <col min="5396" max="5399" width="0" style="168" hidden="1" customWidth="1"/>
    <col min="5400" max="5400" width="7.625" style="168" customWidth="1"/>
    <col min="5401" max="5404" width="0" style="168" hidden="1" customWidth="1"/>
    <col min="5405" max="5405" width="7.625" style="168" customWidth="1"/>
    <col min="5406" max="5409" width="0" style="168" hidden="1" customWidth="1"/>
    <col min="5410" max="5410" width="7.625" style="168" customWidth="1"/>
    <col min="5411" max="5414" width="0" style="168" hidden="1" customWidth="1"/>
    <col min="5415" max="5415" width="7.625" style="168" customWidth="1"/>
    <col min="5416" max="5419" width="0" style="168" hidden="1" customWidth="1"/>
    <col min="5420" max="5420" width="7.625" style="168" customWidth="1"/>
    <col min="5421" max="5424" width="0" style="168" hidden="1" customWidth="1"/>
    <col min="5425" max="5425" width="7.625" style="168" customWidth="1"/>
    <col min="5426" max="5429" width="0" style="168" hidden="1" customWidth="1"/>
    <col min="5430" max="5430" width="7.625" style="168" customWidth="1"/>
    <col min="5431" max="5434" width="0" style="168" hidden="1" customWidth="1"/>
    <col min="5435" max="5435" width="7.625" style="168" customWidth="1"/>
    <col min="5436" max="5439" width="0" style="168" hidden="1" customWidth="1"/>
    <col min="5440" max="5440" width="7.625" style="168" customWidth="1"/>
    <col min="5441" max="5444" width="0" style="168" hidden="1" customWidth="1"/>
    <col min="5445" max="5445" width="7.625" style="168" customWidth="1"/>
    <col min="5446" max="5449" width="0" style="168" hidden="1" customWidth="1"/>
    <col min="5450" max="5450" width="7.625" style="168" customWidth="1"/>
    <col min="5451" max="5454" width="0" style="168" hidden="1" customWidth="1"/>
    <col min="5455" max="5455" width="7.625" style="168" customWidth="1"/>
    <col min="5456" max="5459" width="0" style="168" hidden="1" customWidth="1"/>
    <col min="5460" max="5460" width="7.625" style="168" customWidth="1"/>
    <col min="5461" max="5464" width="0" style="168" hidden="1" customWidth="1"/>
    <col min="5465" max="5465" width="7.625" style="168" customWidth="1"/>
    <col min="5466" max="5469" width="0" style="168" hidden="1" customWidth="1"/>
    <col min="5470" max="5470" width="7.625" style="168" customWidth="1"/>
    <col min="5471" max="5474" width="0" style="168" hidden="1" customWidth="1"/>
    <col min="5475" max="5475" width="7.625" style="168" customWidth="1"/>
    <col min="5476" max="5479" width="0" style="168" hidden="1" customWidth="1"/>
    <col min="5480" max="5480" width="7.625" style="168" customWidth="1"/>
    <col min="5481" max="5484" width="0" style="168" hidden="1" customWidth="1"/>
    <col min="5485" max="5485" width="7.625" style="168" customWidth="1"/>
    <col min="5486" max="5489" width="0" style="168" hidden="1" customWidth="1"/>
    <col min="5490" max="5490" width="7.625" style="168" customWidth="1"/>
    <col min="5491" max="5494" width="0" style="168" hidden="1" customWidth="1"/>
    <col min="5495" max="5495" width="7.625" style="168" customWidth="1"/>
    <col min="5496" max="5499" width="0" style="168" hidden="1" customWidth="1"/>
    <col min="5500" max="5500" width="7.625" style="168" customWidth="1"/>
    <col min="5501" max="5504" width="0" style="168" hidden="1" customWidth="1"/>
    <col min="5505" max="5505" width="7.625" style="168" customWidth="1"/>
    <col min="5506" max="5509" width="0" style="168" hidden="1" customWidth="1"/>
    <col min="5510" max="5510" width="7.625" style="168" customWidth="1"/>
    <col min="5511" max="5514" width="0" style="168" hidden="1" customWidth="1"/>
    <col min="5515" max="5515" width="7.625" style="168" customWidth="1"/>
    <col min="5516" max="5519" width="0" style="168" hidden="1" customWidth="1"/>
    <col min="5520" max="5520" width="7.625" style="168" customWidth="1"/>
    <col min="5521" max="5524" width="0" style="168" hidden="1" customWidth="1"/>
    <col min="5525" max="5525" width="7.625" style="168" customWidth="1"/>
    <col min="5526" max="5529" width="0" style="168" hidden="1" customWidth="1"/>
    <col min="5530" max="5530" width="7.625" style="168" customWidth="1"/>
    <col min="5531" max="5534" width="0" style="168" hidden="1" customWidth="1"/>
    <col min="5535" max="5535" width="7.625" style="168" customWidth="1"/>
    <col min="5536" max="5539" width="0" style="168" hidden="1" customWidth="1"/>
    <col min="5540" max="5540" width="7.625" style="168" customWidth="1"/>
    <col min="5541" max="5544" width="0" style="168" hidden="1" customWidth="1"/>
    <col min="5545" max="5545" width="7.625" style="168" customWidth="1"/>
    <col min="5546" max="5549" width="0" style="168" hidden="1" customWidth="1"/>
    <col min="5550" max="5550" width="7.625" style="168" customWidth="1"/>
    <col min="5551" max="5554" width="0" style="168" hidden="1" customWidth="1"/>
    <col min="5555" max="5555" width="7.625" style="168" customWidth="1"/>
    <col min="5556" max="5559" width="0" style="168" hidden="1" customWidth="1"/>
    <col min="5560" max="5560" width="7.625" style="168" customWidth="1"/>
    <col min="5561" max="5564" width="0" style="168" hidden="1" customWidth="1"/>
    <col min="5565" max="5565" width="7.625" style="168" customWidth="1"/>
    <col min="5566" max="5569" width="0" style="168" hidden="1" customWidth="1"/>
    <col min="5570" max="5570" width="7.625" style="168" customWidth="1"/>
    <col min="5571" max="5574" width="0" style="168" hidden="1" customWidth="1"/>
    <col min="5575" max="5575" width="7.625" style="168" customWidth="1"/>
    <col min="5576" max="5579" width="0" style="168" hidden="1" customWidth="1"/>
    <col min="5580" max="5580" width="7.625" style="168" customWidth="1"/>
    <col min="5581" max="5584" width="0" style="168" hidden="1" customWidth="1"/>
    <col min="5585" max="5586" width="9" style="168"/>
    <col min="5587" max="5587" width="0" style="168" hidden="1" customWidth="1"/>
    <col min="5588" max="5633" width="9" style="168"/>
    <col min="5634" max="5634" width="3.25" style="168" customWidth="1"/>
    <col min="5635" max="5635" width="5.5" style="168" customWidth="1"/>
    <col min="5636" max="5636" width="7.625" style="168" customWidth="1"/>
    <col min="5637" max="5640" width="0" style="168" hidden="1" customWidth="1"/>
    <col min="5641" max="5641" width="7.625" style="168" customWidth="1"/>
    <col min="5642" max="5645" width="0" style="168" hidden="1" customWidth="1"/>
    <col min="5646" max="5646" width="7.625" style="168" customWidth="1"/>
    <col min="5647" max="5650" width="0" style="168" hidden="1" customWidth="1"/>
    <col min="5651" max="5651" width="7.625" style="168" customWidth="1"/>
    <col min="5652" max="5655" width="0" style="168" hidden="1" customWidth="1"/>
    <col min="5656" max="5656" width="7.625" style="168" customWidth="1"/>
    <col min="5657" max="5660" width="0" style="168" hidden="1" customWidth="1"/>
    <col min="5661" max="5661" width="7.625" style="168" customWidth="1"/>
    <col min="5662" max="5665" width="0" style="168" hidden="1" customWidth="1"/>
    <col min="5666" max="5666" width="7.625" style="168" customWidth="1"/>
    <col min="5667" max="5670" width="0" style="168" hidden="1" customWidth="1"/>
    <col min="5671" max="5671" width="7.625" style="168" customWidth="1"/>
    <col min="5672" max="5675" width="0" style="168" hidden="1" customWidth="1"/>
    <col min="5676" max="5676" width="7.625" style="168" customWidth="1"/>
    <col min="5677" max="5680" width="0" style="168" hidden="1" customWidth="1"/>
    <col min="5681" max="5681" width="7.625" style="168" customWidth="1"/>
    <col min="5682" max="5685" width="0" style="168" hidden="1" customWidth="1"/>
    <col min="5686" max="5686" width="7.625" style="168" customWidth="1"/>
    <col min="5687" max="5690" width="0" style="168" hidden="1" customWidth="1"/>
    <col min="5691" max="5691" width="7.625" style="168" customWidth="1"/>
    <col min="5692" max="5695" width="0" style="168" hidden="1" customWidth="1"/>
    <col min="5696" max="5696" width="7.625" style="168" customWidth="1"/>
    <col min="5697" max="5700" width="0" style="168" hidden="1" customWidth="1"/>
    <col min="5701" max="5701" width="7.625" style="168" customWidth="1"/>
    <col min="5702" max="5705" width="0" style="168" hidden="1" customWidth="1"/>
    <col min="5706" max="5706" width="7.625" style="168" customWidth="1"/>
    <col min="5707" max="5710" width="0" style="168" hidden="1" customWidth="1"/>
    <col min="5711" max="5711" width="7.625" style="168" customWidth="1"/>
    <col min="5712" max="5715" width="0" style="168" hidden="1" customWidth="1"/>
    <col min="5716" max="5716" width="7.625" style="168" customWidth="1"/>
    <col min="5717" max="5720" width="0" style="168" hidden="1" customWidth="1"/>
    <col min="5721" max="5721" width="7.625" style="168" customWidth="1"/>
    <col min="5722" max="5725" width="0" style="168" hidden="1" customWidth="1"/>
    <col min="5726" max="5726" width="7.625" style="168" customWidth="1"/>
    <col min="5727" max="5730" width="0" style="168" hidden="1" customWidth="1"/>
    <col min="5731" max="5731" width="7.625" style="168" customWidth="1"/>
    <col min="5732" max="5735" width="0" style="168" hidden="1" customWidth="1"/>
    <col min="5736" max="5736" width="7.625" style="168" customWidth="1"/>
    <col min="5737" max="5740" width="0" style="168" hidden="1" customWidth="1"/>
    <col min="5741" max="5741" width="7.625" style="168" customWidth="1"/>
    <col min="5742" max="5745" width="0" style="168" hidden="1" customWidth="1"/>
    <col min="5746" max="5746" width="7.625" style="168" customWidth="1"/>
    <col min="5747" max="5750" width="0" style="168" hidden="1" customWidth="1"/>
    <col min="5751" max="5751" width="7.625" style="168" customWidth="1"/>
    <col min="5752" max="5755" width="0" style="168" hidden="1" customWidth="1"/>
    <col min="5756" max="5756" width="7.625" style="168" customWidth="1"/>
    <col min="5757" max="5760" width="0" style="168" hidden="1" customWidth="1"/>
    <col min="5761" max="5761" width="7.625" style="168" customWidth="1"/>
    <col min="5762" max="5765" width="0" style="168" hidden="1" customWidth="1"/>
    <col min="5766" max="5766" width="7.625" style="168" customWidth="1"/>
    <col min="5767" max="5770" width="0" style="168" hidden="1" customWidth="1"/>
    <col min="5771" max="5771" width="7.625" style="168" customWidth="1"/>
    <col min="5772" max="5775" width="0" style="168" hidden="1" customWidth="1"/>
    <col min="5776" max="5776" width="7.625" style="168" customWidth="1"/>
    <col min="5777" max="5780" width="0" style="168" hidden="1" customWidth="1"/>
    <col min="5781" max="5781" width="7.625" style="168" customWidth="1"/>
    <col min="5782" max="5785" width="0" style="168" hidden="1" customWidth="1"/>
    <col min="5786" max="5786" width="7.625" style="168" customWidth="1"/>
    <col min="5787" max="5790" width="0" style="168" hidden="1" customWidth="1"/>
    <col min="5791" max="5791" width="7.625" style="168" customWidth="1"/>
    <col min="5792" max="5795" width="0" style="168" hidden="1" customWidth="1"/>
    <col min="5796" max="5796" width="7.625" style="168" customWidth="1"/>
    <col min="5797" max="5800" width="0" style="168" hidden="1" customWidth="1"/>
    <col min="5801" max="5801" width="7.625" style="168" customWidth="1"/>
    <col min="5802" max="5805" width="0" style="168" hidden="1" customWidth="1"/>
    <col min="5806" max="5806" width="7.625" style="168" customWidth="1"/>
    <col min="5807" max="5810" width="0" style="168" hidden="1" customWidth="1"/>
    <col min="5811" max="5811" width="7.625" style="168" customWidth="1"/>
    <col min="5812" max="5815" width="0" style="168" hidden="1" customWidth="1"/>
    <col min="5816" max="5816" width="7.625" style="168" customWidth="1"/>
    <col min="5817" max="5820" width="0" style="168" hidden="1" customWidth="1"/>
    <col min="5821" max="5821" width="7.625" style="168" customWidth="1"/>
    <col min="5822" max="5825" width="0" style="168" hidden="1" customWidth="1"/>
    <col min="5826" max="5826" width="7.625" style="168" customWidth="1"/>
    <col min="5827" max="5830" width="0" style="168" hidden="1" customWidth="1"/>
    <col min="5831" max="5831" width="7.625" style="168" customWidth="1"/>
    <col min="5832" max="5835" width="0" style="168" hidden="1" customWidth="1"/>
    <col min="5836" max="5836" width="7.625" style="168" customWidth="1"/>
    <col min="5837" max="5840" width="0" style="168" hidden="1" customWidth="1"/>
    <col min="5841" max="5842" width="9" style="168"/>
    <col min="5843" max="5843" width="0" style="168" hidden="1" customWidth="1"/>
    <col min="5844" max="5889" width="9" style="168"/>
    <col min="5890" max="5890" width="3.25" style="168" customWidth="1"/>
    <col min="5891" max="5891" width="5.5" style="168" customWidth="1"/>
    <col min="5892" max="5892" width="7.625" style="168" customWidth="1"/>
    <col min="5893" max="5896" width="0" style="168" hidden="1" customWidth="1"/>
    <col min="5897" max="5897" width="7.625" style="168" customWidth="1"/>
    <col min="5898" max="5901" width="0" style="168" hidden="1" customWidth="1"/>
    <col min="5902" max="5902" width="7.625" style="168" customWidth="1"/>
    <col min="5903" max="5906" width="0" style="168" hidden="1" customWidth="1"/>
    <col min="5907" max="5907" width="7.625" style="168" customWidth="1"/>
    <col min="5908" max="5911" width="0" style="168" hidden="1" customWidth="1"/>
    <col min="5912" max="5912" width="7.625" style="168" customWidth="1"/>
    <col min="5913" max="5916" width="0" style="168" hidden="1" customWidth="1"/>
    <col min="5917" max="5917" width="7.625" style="168" customWidth="1"/>
    <col min="5918" max="5921" width="0" style="168" hidden="1" customWidth="1"/>
    <col min="5922" max="5922" width="7.625" style="168" customWidth="1"/>
    <col min="5923" max="5926" width="0" style="168" hidden="1" customWidth="1"/>
    <col min="5927" max="5927" width="7.625" style="168" customWidth="1"/>
    <col min="5928" max="5931" width="0" style="168" hidden="1" customWidth="1"/>
    <col min="5932" max="5932" width="7.625" style="168" customWidth="1"/>
    <col min="5933" max="5936" width="0" style="168" hidden="1" customWidth="1"/>
    <col min="5937" max="5937" width="7.625" style="168" customWidth="1"/>
    <col min="5938" max="5941" width="0" style="168" hidden="1" customWidth="1"/>
    <col min="5942" max="5942" width="7.625" style="168" customWidth="1"/>
    <col min="5943" max="5946" width="0" style="168" hidden="1" customWidth="1"/>
    <col min="5947" max="5947" width="7.625" style="168" customWidth="1"/>
    <col min="5948" max="5951" width="0" style="168" hidden="1" customWidth="1"/>
    <col min="5952" max="5952" width="7.625" style="168" customWidth="1"/>
    <col min="5953" max="5956" width="0" style="168" hidden="1" customWidth="1"/>
    <col min="5957" max="5957" width="7.625" style="168" customWidth="1"/>
    <col min="5958" max="5961" width="0" style="168" hidden="1" customWidth="1"/>
    <col min="5962" max="5962" width="7.625" style="168" customWidth="1"/>
    <col min="5963" max="5966" width="0" style="168" hidden="1" customWidth="1"/>
    <col min="5967" max="5967" width="7.625" style="168" customWidth="1"/>
    <col min="5968" max="5971" width="0" style="168" hidden="1" customWidth="1"/>
    <col min="5972" max="5972" width="7.625" style="168" customWidth="1"/>
    <col min="5973" max="5976" width="0" style="168" hidden="1" customWidth="1"/>
    <col min="5977" max="5977" width="7.625" style="168" customWidth="1"/>
    <col min="5978" max="5981" width="0" style="168" hidden="1" customWidth="1"/>
    <col min="5982" max="5982" width="7.625" style="168" customWidth="1"/>
    <col min="5983" max="5986" width="0" style="168" hidden="1" customWidth="1"/>
    <col min="5987" max="5987" width="7.625" style="168" customWidth="1"/>
    <col min="5988" max="5991" width="0" style="168" hidden="1" customWidth="1"/>
    <col min="5992" max="5992" width="7.625" style="168" customWidth="1"/>
    <col min="5993" max="5996" width="0" style="168" hidden="1" customWidth="1"/>
    <col min="5997" max="5997" width="7.625" style="168" customWidth="1"/>
    <col min="5998" max="6001" width="0" style="168" hidden="1" customWidth="1"/>
    <col min="6002" max="6002" width="7.625" style="168" customWidth="1"/>
    <col min="6003" max="6006" width="0" style="168" hidden="1" customWidth="1"/>
    <col min="6007" max="6007" width="7.625" style="168" customWidth="1"/>
    <col min="6008" max="6011" width="0" style="168" hidden="1" customWidth="1"/>
    <col min="6012" max="6012" width="7.625" style="168" customWidth="1"/>
    <col min="6013" max="6016" width="0" style="168" hidden="1" customWidth="1"/>
    <col min="6017" max="6017" width="7.625" style="168" customWidth="1"/>
    <col min="6018" max="6021" width="0" style="168" hidden="1" customWidth="1"/>
    <col min="6022" max="6022" width="7.625" style="168" customWidth="1"/>
    <col min="6023" max="6026" width="0" style="168" hidden="1" customWidth="1"/>
    <col min="6027" max="6027" width="7.625" style="168" customWidth="1"/>
    <col min="6028" max="6031" width="0" style="168" hidden="1" customWidth="1"/>
    <col min="6032" max="6032" width="7.625" style="168" customWidth="1"/>
    <col min="6033" max="6036" width="0" style="168" hidden="1" customWidth="1"/>
    <col min="6037" max="6037" width="7.625" style="168" customWidth="1"/>
    <col min="6038" max="6041" width="0" style="168" hidden="1" customWidth="1"/>
    <col min="6042" max="6042" width="7.625" style="168" customWidth="1"/>
    <col min="6043" max="6046" width="0" style="168" hidden="1" customWidth="1"/>
    <col min="6047" max="6047" width="7.625" style="168" customWidth="1"/>
    <col min="6048" max="6051" width="0" style="168" hidden="1" customWidth="1"/>
    <col min="6052" max="6052" width="7.625" style="168" customWidth="1"/>
    <col min="6053" max="6056" width="0" style="168" hidden="1" customWidth="1"/>
    <col min="6057" max="6057" width="7.625" style="168" customWidth="1"/>
    <col min="6058" max="6061" width="0" style="168" hidden="1" customWidth="1"/>
    <col min="6062" max="6062" width="7.625" style="168" customWidth="1"/>
    <col min="6063" max="6066" width="0" style="168" hidden="1" customWidth="1"/>
    <col min="6067" max="6067" width="7.625" style="168" customWidth="1"/>
    <col min="6068" max="6071" width="0" style="168" hidden="1" customWidth="1"/>
    <col min="6072" max="6072" width="7.625" style="168" customWidth="1"/>
    <col min="6073" max="6076" width="0" style="168" hidden="1" customWidth="1"/>
    <col min="6077" max="6077" width="7.625" style="168" customWidth="1"/>
    <col min="6078" max="6081" width="0" style="168" hidden="1" customWidth="1"/>
    <col min="6082" max="6082" width="7.625" style="168" customWidth="1"/>
    <col min="6083" max="6086" width="0" style="168" hidden="1" customWidth="1"/>
    <col min="6087" max="6087" width="7.625" style="168" customWidth="1"/>
    <col min="6088" max="6091" width="0" style="168" hidden="1" customWidth="1"/>
    <col min="6092" max="6092" width="7.625" style="168" customWidth="1"/>
    <col min="6093" max="6096" width="0" style="168" hidden="1" customWidth="1"/>
    <col min="6097" max="6098" width="9" style="168"/>
    <col min="6099" max="6099" width="0" style="168" hidden="1" customWidth="1"/>
    <col min="6100" max="6145" width="9" style="168"/>
    <col min="6146" max="6146" width="3.25" style="168" customWidth="1"/>
    <col min="6147" max="6147" width="5.5" style="168" customWidth="1"/>
    <col min="6148" max="6148" width="7.625" style="168" customWidth="1"/>
    <col min="6149" max="6152" width="0" style="168" hidden="1" customWidth="1"/>
    <col min="6153" max="6153" width="7.625" style="168" customWidth="1"/>
    <col min="6154" max="6157" width="0" style="168" hidden="1" customWidth="1"/>
    <col min="6158" max="6158" width="7.625" style="168" customWidth="1"/>
    <col min="6159" max="6162" width="0" style="168" hidden="1" customWidth="1"/>
    <col min="6163" max="6163" width="7.625" style="168" customWidth="1"/>
    <col min="6164" max="6167" width="0" style="168" hidden="1" customWidth="1"/>
    <col min="6168" max="6168" width="7.625" style="168" customWidth="1"/>
    <col min="6169" max="6172" width="0" style="168" hidden="1" customWidth="1"/>
    <col min="6173" max="6173" width="7.625" style="168" customWidth="1"/>
    <col min="6174" max="6177" width="0" style="168" hidden="1" customWidth="1"/>
    <col min="6178" max="6178" width="7.625" style="168" customWidth="1"/>
    <col min="6179" max="6182" width="0" style="168" hidden="1" customWidth="1"/>
    <col min="6183" max="6183" width="7.625" style="168" customWidth="1"/>
    <col min="6184" max="6187" width="0" style="168" hidden="1" customWidth="1"/>
    <col min="6188" max="6188" width="7.625" style="168" customWidth="1"/>
    <col min="6189" max="6192" width="0" style="168" hidden="1" customWidth="1"/>
    <col min="6193" max="6193" width="7.625" style="168" customWidth="1"/>
    <col min="6194" max="6197" width="0" style="168" hidden="1" customWidth="1"/>
    <col min="6198" max="6198" width="7.625" style="168" customWidth="1"/>
    <col min="6199" max="6202" width="0" style="168" hidden="1" customWidth="1"/>
    <col min="6203" max="6203" width="7.625" style="168" customWidth="1"/>
    <col min="6204" max="6207" width="0" style="168" hidden="1" customWidth="1"/>
    <col min="6208" max="6208" width="7.625" style="168" customWidth="1"/>
    <col min="6209" max="6212" width="0" style="168" hidden="1" customWidth="1"/>
    <col min="6213" max="6213" width="7.625" style="168" customWidth="1"/>
    <col min="6214" max="6217" width="0" style="168" hidden="1" customWidth="1"/>
    <col min="6218" max="6218" width="7.625" style="168" customWidth="1"/>
    <col min="6219" max="6222" width="0" style="168" hidden="1" customWidth="1"/>
    <col min="6223" max="6223" width="7.625" style="168" customWidth="1"/>
    <col min="6224" max="6227" width="0" style="168" hidden="1" customWidth="1"/>
    <col min="6228" max="6228" width="7.625" style="168" customWidth="1"/>
    <col min="6229" max="6232" width="0" style="168" hidden="1" customWidth="1"/>
    <col min="6233" max="6233" width="7.625" style="168" customWidth="1"/>
    <col min="6234" max="6237" width="0" style="168" hidden="1" customWidth="1"/>
    <col min="6238" max="6238" width="7.625" style="168" customWidth="1"/>
    <col min="6239" max="6242" width="0" style="168" hidden="1" customWidth="1"/>
    <col min="6243" max="6243" width="7.625" style="168" customWidth="1"/>
    <col min="6244" max="6247" width="0" style="168" hidden="1" customWidth="1"/>
    <col min="6248" max="6248" width="7.625" style="168" customWidth="1"/>
    <col min="6249" max="6252" width="0" style="168" hidden="1" customWidth="1"/>
    <col min="6253" max="6253" width="7.625" style="168" customWidth="1"/>
    <col min="6254" max="6257" width="0" style="168" hidden="1" customWidth="1"/>
    <col min="6258" max="6258" width="7.625" style="168" customWidth="1"/>
    <col min="6259" max="6262" width="0" style="168" hidden="1" customWidth="1"/>
    <col min="6263" max="6263" width="7.625" style="168" customWidth="1"/>
    <col min="6264" max="6267" width="0" style="168" hidden="1" customWidth="1"/>
    <col min="6268" max="6268" width="7.625" style="168" customWidth="1"/>
    <col min="6269" max="6272" width="0" style="168" hidden="1" customWidth="1"/>
    <col min="6273" max="6273" width="7.625" style="168" customWidth="1"/>
    <col min="6274" max="6277" width="0" style="168" hidden="1" customWidth="1"/>
    <col min="6278" max="6278" width="7.625" style="168" customWidth="1"/>
    <col min="6279" max="6282" width="0" style="168" hidden="1" customWidth="1"/>
    <col min="6283" max="6283" width="7.625" style="168" customWidth="1"/>
    <col min="6284" max="6287" width="0" style="168" hidden="1" customWidth="1"/>
    <col min="6288" max="6288" width="7.625" style="168" customWidth="1"/>
    <col min="6289" max="6292" width="0" style="168" hidden="1" customWidth="1"/>
    <col min="6293" max="6293" width="7.625" style="168" customWidth="1"/>
    <col min="6294" max="6297" width="0" style="168" hidden="1" customWidth="1"/>
    <col min="6298" max="6298" width="7.625" style="168" customWidth="1"/>
    <col min="6299" max="6302" width="0" style="168" hidden="1" customWidth="1"/>
    <col min="6303" max="6303" width="7.625" style="168" customWidth="1"/>
    <col min="6304" max="6307" width="0" style="168" hidden="1" customWidth="1"/>
    <col min="6308" max="6308" width="7.625" style="168" customWidth="1"/>
    <col min="6309" max="6312" width="0" style="168" hidden="1" customWidth="1"/>
    <col min="6313" max="6313" width="7.625" style="168" customWidth="1"/>
    <col min="6314" max="6317" width="0" style="168" hidden="1" customWidth="1"/>
    <col min="6318" max="6318" width="7.625" style="168" customWidth="1"/>
    <col min="6319" max="6322" width="0" style="168" hidden="1" customWidth="1"/>
    <col min="6323" max="6323" width="7.625" style="168" customWidth="1"/>
    <col min="6324" max="6327" width="0" style="168" hidden="1" customWidth="1"/>
    <col min="6328" max="6328" width="7.625" style="168" customWidth="1"/>
    <col min="6329" max="6332" width="0" style="168" hidden="1" customWidth="1"/>
    <col min="6333" max="6333" width="7.625" style="168" customWidth="1"/>
    <col min="6334" max="6337" width="0" style="168" hidden="1" customWidth="1"/>
    <col min="6338" max="6338" width="7.625" style="168" customWidth="1"/>
    <col min="6339" max="6342" width="0" style="168" hidden="1" customWidth="1"/>
    <col min="6343" max="6343" width="7.625" style="168" customWidth="1"/>
    <col min="6344" max="6347" width="0" style="168" hidden="1" customWidth="1"/>
    <col min="6348" max="6348" width="7.625" style="168" customWidth="1"/>
    <col min="6349" max="6352" width="0" style="168" hidden="1" customWidth="1"/>
    <col min="6353" max="6354" width="9" style="168"/>
    <col min="6355" max="6355" width="0" style="168" hidden="1" customWidth="1"/>
    <col min="6356" max="6401" width="9" style="168"/>
    <col min="6402" max="6402" width="3.25" style="168" customWidth="1"/>
    <col min="6403" max="6403" width="5.5" style="168" customWidth="1"/>
    <col min="6404" max="6404" width="7.625" style="168" customWidth="1"/>
    <col min="6405" max="6408" width="0" style="168" hidden="1" customWidth="1"/>
    <col min="6409" max="6409" width="7.625" style="168" customWidth="1"/>
    <col min="6410" max="6413" width="0" style="168" hidden="1" customWidth="1"/>
    <col min="6414" max="6414" width="7.625" style="168" customWidth="1"/>
    <col min="6415" max="6418" width="0" style="168" hidden="1" customWidth="1"/>
    <col min="6419" max="6419" width="7.625" style="168" customWidth="1"/>
    <col min="6420" max="6423" width="0" style="168" hidden="1" customWidth="1"/>
    <col min="6424" max="6424" width="7.625" style="168" customWidth="1"/>
    <col min="6425" max="6428" width="0" style="168" hidden="1" customWidth="1"/>
    <col min="6429" max="6429" width="7.625" style="168" customWidth="1"/>
    <col min="6430" max="6433" width="0" style="168" hidden="1" customWidth="1"/>
    <col min="6434" max="6434" width="7.625" style="168" customWidth="1"/>
    <col min="6435" max="6438" width="0" style="168" hidden="1" customWidth="1"/>
    <col min="6439" max="6439" width="7.625" style="168" customWidth="1"/>
    <col min="6440" max="6443" width="0" style="168" hidden="1" customWidth="1"/>
    <col min="6444" max="6444" width="7.625" style="168" customWidth="1"/>
    <col min="6445" max="6448" width="0" style="168" hidden="1" customWidth="1"/>
    <col min="6449" max="6449" width="7.625" style="168" customWidth="1"/>
    <col min="6450" max="6453" width="0" style="168" hidden="1" customWidth="1"/>
    <col min="6454" max="6454" width="7.625" style="168" customWidth="1"/>
    <col min="6455" max="6458" width="0" style="168" hidden="1" customWidth="1"/>
    <col min="6459" max="6459" width="7.625" style="168" customWidth="1"/>
    <col min="6460" max="6463" width="0" style="168" hidden="1" customWidth="1"/>
    <col min="6464" max="6464" width="7.625" style="168" customWidth="1"/>
    <col min="6465" max="6468" width="0" style="168" hidden="1" customWidth="1"/>
    <col min="6469" max="6469" width="7.625" style="168" customWidth="1"/>
    <col min="6470" max="6473" width="0" style="168" hidden="1" customWidth="1"/>
    <col min="6474" max="6474" width="7.625" style="168" customWidth="1"/>
    <col min="6475" max="6478" width="0" style="168" hidden="1" customWidth="1"/>
    <col min="6479" max="6479" width="7.625" style="168" customWidth="1"/>
    <col min="6480" max="6483" width="0" style="168" hidden="1" customWidth="1"/>
    <col min="6484" max="6484" width="7.625" style="168" customWidth="1"/>
    <col min="6485" max="6488" width="0" style="168" hidden="1" customWidth="1"/>
    <col min="6489" max="6489" width="7.625" style="168" customWidth="1"/>
    <col min="6490" max="6493" width="0" style="168" hidden="1" customWidth="1"/>
    <col min="6494" max="6494" width="7.625" style="168" customWidth="1"/>
    <col min="6495" max="6498" width="0" style="168" hidden="1" customWidth="1"/>
    <col min="6499" max="6499" width="7.625" style="168" customWidth="1"/>
    <col min="6500" max="6503" width="0" style="168" hidden="1" customWidth="1"/>
    <col min="6504" max="6504" width="7.625" style="168" customWidth="1"/>
    <col min="6505" max="6508" width="0" style="168" hidden="1" customWidth="1"/>
    <col min="6509" max="6509" width="7.625" style="168" customWidth="1"/>
    <col min="6510" max="6513" width="0" style="168" hidden="1" customWidth="1"/>
    <col min="6514" max="6514" width="7.625" style="168" customWidth="1"/>
    <col min="6515" max="6518" width="0" style="168" hidden="1" customWidth="1"/>
    <col min="6519" max="6519" width="7.625" style="168" customWidth="1"/>
    <col min="6520" max="6523" width="0" style="168" hidden="1" customWidth="1"/>
    <col min="6524" max="6524" width="7.625" style="168" customWidth="1"/>
    <col min="6525" max="6528" width="0" style="168" hidden="1" customWidth="1"/>
    <col min="6529" max="6529" width="7.625" style="168" customWidth="1"/>
    <col min="6530" max="6533" width="0" style="168" hidden="1" customWidth="1"/>
    <col min="6534" max="6534" width="7.625" style="168" customWidth="1"/>
    <col min="6535" max="6538" width="0" style="168" hidden="1" customWidth="1"/>
    <col min="6539" max="6539" width="7.625" style="168" customWidth="1"/>
    <col min="6540" max="6543" width="0" style="168" hidden="1" customWidth="1"/>
    <col min="6544" max="6544" width="7.625" style="168" customWidth="1"/>
    <col min="6545" max="6548" width="0" style="168" hidden="1" customWidth="1"/>
    <col min="6549" max="6549" width="7.625" style="168" customWidth="1"/>
    <col min="6550" max="6553" width="0" style="168" hidden="1" customWidth="1"/>
    <col min="6554" max="6554" width="7.625" style="168" customWidth="1"/>
    <col min="6555" max="6558" width="0" style="168" hidden="1" customWidth="1"/>
    <col min="6559" max="6559" width="7.625" style="168" customWidth="1"/>
    <col min="6560" max="6563" width="0" style="168" hidden="1" customWidth="1"/>
    <col min="6564" max="6564" width="7.625" style="168" customWidth="1"/>
    <col min="6565" max="6568" width="0" style="168" hidden="1" customWidth="1"/>
    <col min="6569" max="6569" width="7.625" style="168" customWidth="1"/>
    <col min="6570" max="6573" width="0" style="168" hidden="1" customWidth="1"/>
    <col min="6574" max="6574" width="7.625" style="168" customWidth="1"/>
    <col min="6575" max="6578" width="0" style="168" hidden="1" customWidth="1"/>
    <col min="6579" max="6579" width="7.625" style="168" customWidth="1"/>
    <col min="6580" max="6583" width="0" style="168" hidden="1" customWidth="1"/>
    <col min="6584" max="6584" width="7.625" style="168" customWidth="1"/>
    <col min="6585" max="6588" width="0" style="168" hidden="1" customWidth="1"/>
    <col min="6589" max="6589" width="7.625" style="168" customWidth="1"/>
    <col min="6590" max="6593" width="0" style="168" hidden="1" customWidth="1"/>
    <col min="6594" max="6594" width="7.625" style="168" customWidth="1"/>
    <col min="6595" max="6598" width="0" style="168" hidden="1" customWidth="1"/>
    <col min="6599" max="6599" width="7.625" style="168" customWidth="1"/>
    <col min="6600" max="6603" width="0" style="168" hidden="1" customWidth="1"/>
    <col min="6604" max="6604" width="7.625" style="168" customWidth="1"/>
    <col min="6605" max="6608" width="0" style="168" hidden="1" customWidth="1"/>
    <col min="6609" max="6610" width="9" style="168"/>
    <col min="6611" max="6611" width="0" style="168" hidden="1" customWidth="1"/>
    <col min="6612" max="6657" width="9" style="168"/>
    <col min="6658" max="6658" width="3.25" style="168" customWidth="1"/>
    <col min="6659" max="6659" width="5.5" style="168" customWidth="1"/>
    <col min="6660" max="6660" width="7.625" style="168" customWidth="1"/>
    <col min="6661" max="6664" width="0" style="168" hidden="1" customWidth="1"/>
    <col min="6665" max="6665" width="7.625" style="168" customWidth="1"/>
    <col min="6666" max="6669" width="0" style="168" hidden="1" customWidth="1"/>
    <col min="6670" max="6670" width="7.625" style="168" customWidth="1"/>
    <col min="6671" max="6674" width="0" style="168" hidden="1" customWidth="1"/>
    <col min="6675" max="6675" width="7.625" style="168" customWidth="1"/>
    <col min="6676" max="6679" width="0" style="168" hidden="1" customWidth="1"/>
    <col min="6680" max="6680" width="7.625" style="168" customWidth="1"/>
    <col min="6681" max="6684" width="0" style="168" hidden="1" customWidth="1"/>
    <col min="6685" max="6685" width="7.625" style="168" customWidth="1"/>
    <col min="6686" max="6689" width="0" style="168" hidden="1" customWidth="1"/>
    <col min="6690" max="6690" width="7.625" style="168" customWidth="1"/>
    <col min="6691" max="6694" width="0" style="168" hidden="1" customWidth="1"/>
    <col min="6695" max="6695" width="7.625" style="168" customWidth="1"/>
    <col min="6696" max="6699" width="0" style="168" hidden="1" customWidth="1"/>
    <col min="6700" max="6700" width="7.625" style="168" customWidth="1"/>
    <col min="6701" max="6704" width="0" style="168" hidden="1" customWidth="1"/>
    <col min="6705" max="6705" width="7.625" style="168" customWidth="1"/>
    <col min="6706" max="6709" width="0" style="168" hidden="1" customWidth="1"/>
    <col min="6710" max="6710" width="7.625" style="168" customWidth="1"/>
    <col min="6711" max="6714" width="0" style="168" hidden="1" customWidth="1"/>
    <col min="6715" max="6715" width="7.625" style="168" customWidth="1"/>
    <col min="6716" max="6719" width="0" style="168" hidden="1" customWidth="1"/>
    <col min="6720" max="6720" width="7.625" style="168" customWidth="1"/>
    <col min="6721" max="6724" width="0" style="168" hidden="1" customWidth="1"/>
    <col min="6725" max="6725" width="7.625" style="168" customWidth="1"/>
    <col min="6726" max="6729" width="0" style="168" hidden="1" customWidth="1"/>
    <col min="6730" max="6730" width="7.625" style="168" customWidth="1"/>
    <col min="6731" max="6734" width="0" style="168" hidden="1" customWidth="1"/>
    <col min="6735" max="6735" width="7.625" style="168" customWidth="1"/>
    <col min="6736" max="6739" width="0" style="168" hidden="1" customWidth="1"/>
    <col min="6740" max="6740" width="7.625" style="168" customWidth="1"/>
    <col min="6741" max="6744" width="0" style="168" hidden="1" customWidth="1"/>
    <col min="6745" max="6745" width="7.625" style="168" customWidth="1"/>
    <col min="6746" max="6749" width="0" style="168" hidden="1" customWidth="1"/>
    <col min="6750" max="6750" width="7.625" style="168" customWidth="1"/>
    <col min="6751" max="6754" width="0" style="168" hidden="1" customWidth="1"/>
    <col min="6755" max="6755" width="7.625" style="168" customWidth="1"/>
    <col min="6756" max="6759" width="0" style="168" hidden="1" customWidth="1"/>
    <col min="6760" max="6760" width="7.625" style="168" customWidth="1"/>
    <col min="6761" max="6764" width="0" style="168" hidden="1" customWidth="1"/>
    <col min="6765" max="6765" width="7.625" style="168" customWidth="1"/>
    <col min="6766" max="6769" width="0" style="168" hidden="1" customWidth="1"/>
    <col min="6770" max="6770" width="7.625" style="168" customWidth="1"/>
    <col min="6771" max="6774" width="0" style="168" hidden="1" customWidth="1"/>
    <col min="6775" max="6775" width="7.625" style="168" customWidth="1"/>
    <col min="6776" max="6779" width="0" style="168" hidden="1" customWidth="1"/>
    <col min="6780" max="6780" width="7.625" style="168" customWidth="1"/>
    <col min="6781" max="6784" width="0" style="168" hidden="1" customWidth="1"/>
    <col min="6785" max="6785" width="7.625" style="168" customWidth="1"/>
    <col min="6786" max="6789" width="0" style="168" hidden="1" customWidth="1"/>
    <col min="6790" max="6790" width="7.625" style="168" customWidth="1"/>
    <col min="6791" max="6794" width="0" style="168" hidden="1" customWidth="1"/>
    <col min="6795" max="6795" width="7.625" style="168" customWidth="1"/>
    <col min="6796" max="6799" width="0" style="168" hidden="1" customWidth="1"/>
    <col min="6800" max="6800" width="7.625" style="168" customWidth="1"/>
    <col min="6801" max="6804" width="0" style="168" hidden="1" customWidth="1"/>
    <col min="6805" max="6805" width="7.625" style="168" customWidth="1"/>
    <col min="6806" max="6809" width="0" style="168" hidden="1" customWidth="1"/>
    <col min="6810" max="6810" width="7.625" style="168" customWidth="1"/>
    <col min="6811" max="6814" width="0" style="168" hidden="1" customWidth="1"/>
    <col min="6815" max="6815" width="7.625" style="168" customWidth="1"/>
    <col min="6816" max="6819" width="0" style="168" hidden="1" customWidth="1"/>
    <col min="6820" max="6820" width="7.625" style="168" customWidth="1"/>
    <col min="6821" max="6824" width="0" style="168" hidden="1" customWidth="1"/>
    <col min="6825" max="6825" width="7.625" style="168" customWidth="1"/>
    <col min="6826" max="6829" width="0" style="168" hidden="1" customWidth="1"/>
    <col min="6830" max="6830" width="7.625" style="168" customWidth="1"/>
    <col min="6831" max="6834" width="0" style="168" hidden="1" customWidth="1"/>
    <col min="6835" max="6835" width="7.625" style="168" customWidth="1"/>
    <col min="6836" max="6839" width="0" style="168" hidden="1" customWidth="1"/>
    <col min="6840" max="6840" width="7.625" style="168" customWidth="1"/>
    <col min="6841" max="6844" width="0" style="168" hidden="1" customWidth="1"/>
    <col min="6845" max="6845" width="7.625" style="168" customWidth="1"/>
    <col min="6846" max="6849" width="0" style="168" hidden="1" customWidth="1"/>
    <col min="6850" max="6850" width="7.625" style="168" customWidth="1"/>
    <col min="6851" max="6854" width="0" style="168" hidden="1" customWidth="1"/>
    <col min="6855" max="6855" width="7.625" style="168" customWidth="1"/>
    <col min="6856" max="6859" width="0" style="168" hidden="1" customWidth="1"/>
    <col min="6860" max="6860" width="7.625" style="168" customWidth="1"/>
    <col min="6861" max="6864" width="0" style="168" hidden="1" customWidth="1"/>
    <col min="6865" max="6866" width="9" style="168"/>
    <col min="6867" max="6867" width="0" style="168" hidden="1" customWidth="1"/>
    <col min="6868" max="6913" width="9" style="168"/>
    <col min="6914" max="6914" width="3.25" style="168" customWidth="1"/>
    <col min="6915" max="6915" width="5.5" style="168" customWidth="1"/>
    <col min="6916" max="6916" width="7.625" style="168" customWidth="1"/>
    <col min="6917" max="6920" width="0" style="168" hidden="1" customWidth="1"/>
    <col min="6921" max="6921" width="7.625" style="168" customWidth="1"/>
    <col min="6922" max="6925" width="0" style="168" hidden="1" customWidth="1"/>
    <col min="6926" max="6926" width="7.625" style="168" customWidth="1"/>
    <col min="6927" max="6930" width="0" style="168" hidden="1" customWidth="1"/>
    <col min="6931" max="6931" width="7.625" style="168" customWidth="1"/>
    <col min="6932" max="6935" width="0" style="168" hidden="1" customWidth="1"/>
    <col min="6936" max="6936" width="7.625" style="168" customWidth="1"/>
    <col min="6937" max="6940" width="0" style="168" hidden="1" customWidth="1"/>
    <col min="6941" max="6941" width="7.625" style="168" customWidth="1"/>
    <col min="6942" max="6945" width="0" style="168" hidden="1" customWidth="1"/>
    <col min="6946" max="6946" width="7.625" style="168" customWidth="1"/>
    <col min="6947" max="6950" width="0" style="168" hidden="1" customWidth="1"/>
    <col min="6951" max="6951" width="7.625" style="168" customWidth="1"/>
    <col min="6952" max="6955" width="0" style="168" hidden="1" customWidth="1"/>
    <col min="6956" max="6956" width="7.625" style="168" customWidth="1"/>
    <col min="6957" max="6960" width="0" style="168" hidden="1" customWidth="1"/>
    <col min="6961" max="6961" width="7.625" style="168" customWidth="1"/>
    <col min="6962" max="6965" width="0" style="168" hidden="1" customWidth="1"/>
    <col min="6966" max="6966" width="7.625" style="168" customWidth="1"/>
    <col min="6967" max="6970" width="0" style="168" hidden="1" customWidth="1"/>
    <col min="6971" max="6971" width="7.625" style="168" customWidth="1"/>
    <col min="6972" max="6975" width="0" style="168" hidden="1" customWidth="1"/>
    <col min="6976" max="6976" width="7.625" style="168" customWidth="1"/>
    <col min="6977" max="6980" width="0" style="168" hidden="1" customWidth="1"/>
    <col min="6981" max="6981" width="7.625" style="168" customWidth="1"/>
    <col min="6982" max="6985" width="0" style="168" hidden="1" customWidth="1"/>
    <col min="6986" max="6986" width="7.625" style="168" customWidth="1"/>
    <col min="6987" max="6990" width="0" style="168" hidden="1" customWidth="1"/>
    <col min="6991" max="6991" width="7.625" style="168" customWidth="1"/>
    <col min="6992" max="6995" width="0" style="168" hidden="1" customWidth="1"/>
    <col min="6996" max="6996" width="7.625" style="168" customWidth="1"/>
    <col min="6997" max="7000" width="0" style="168" hidden="1" customWidth="1"/>
    <col min="7001" max="7001" width="7.625" style="168" customWidth="1"/>
    <col min="7002" max="7005" width="0" style="168" hidden="1" customWidth="1"/>
    <col min="7006" max="7006" width="7.625" style="168" customWidth="1"/>
    <col min="7007" max="7010" width="0" style="168" hidden="1" customWidth="1"/>
    <col min="7011" max="7011" width="7.625" style="168" customWidth="1"/>
    <col min="7012" max="7015" width="0" style="168" hidden="1" customWidth="1"/>
    <col min="7016" max="7016" width="7.625" style="168" customWidth="1"/>
    <col min="7017" max="7020" width="0" style="168" hidden="1" customWidth="1"/>
    <col min="7021" max="7021" width="7.625" style="168" customWidth="1"/>
    <col min="7022" max="7025" width="0" style="168" hidden="1" customWidth="1"/>
    <col min="7026" max="7026" width="7.625" style="168" customWidth="1"/>
    <col min="7027" max="7030" width="0" style="168" hidden="1" customWidth="1"/>
    <col min="7031" max="7031" width="7.625" style="168" customWidth="1"/>
    <col min="7032" max="7035" width="0" style="168" hidden="1" customWidth="1"/>
    <col min="7036" max="7036" width="7.625" style="168" customWidth="1"/>
    <col min="7037" max="7040" width="0" style="168" hidden="1" customWidth="1"/>
    <col min="7041" max="7041" width="7.625" style="168" customWidth="1"/>
    <col min="7042" max="7045" width="0" style="168" hidden="1" customWidth="1"/>
    <col min="7046" max="7046" width="7.625" style="168" customWidth="1"/>
    <col min="7047" max="7050" width="0" style="168" hidden="1" customWidth="1"/>
    <col min="7051" max="7051" width="7.625" style="168" customWidth="1"/>
    <col min="7052" max="7055" width="0" style="168" hidden="1" customWidth="1"/>
    <col min="7056" max="7056" width="7.625" style="168" customWidth="1"/>
    <col min="7057" max="7060" width="0" style="168" hidden="1" customWidth="1"/>
    <col min="7061" max="7061" width="7.625" style="168" customWidth="1"/>
    <col min="7062" max="7065" width="0" style="168" hidden="1" customWidth="1"/>
    <col min="7066" max="7066" width="7.625" style="168" customWidth="1"/>
    <col min="7067" max="7070" width="0" style="168" hidden="1" customWidth="1"/>
    <col min="7071" max="7071" width="7.625" style="168" customWidth="1"/>
    <col min="7072" max="7075" width="0" style="168" hidden="1" customWidth="1"/>
    <col min="7076" max="7076" width="7.625" style="168" customWidth="1"/>
    <col min="7077" max="7080" width="0" style="168" hidden="1" customWidth="1"/>
    <col min="7081" max="7081" width="7.625" style="168" customWidth="1"/>
    <col min="7082" max="7085" width="0" style="168" hidden="1" customWidth="1"/>
    <col min="7086" max="7086" width="7.625" style="168" customWidth="1"/>
    <col min="7087" max="7090" width="0" style="168" hidden="1" customWidth="1"/>
    <col min="7091" max="7091" width="7.625" style="168" customWidth="1"/>
    <col min="7092" max="7095" width="0" style="168" hidden="1" customWidth="1"/>
    <col min="7096" max="7096" width="7.625" style="168" customWidth="1"/>
    <col min="7097" max="7100" width="0" style="168" hidden="1" customWidth="1"/>
    <col min="7101" max="7101" width="7.625" style="168" customWidth="1"/>
    <col min="7102" max="7105" width="0" style="168" hidden="1" customWidth="1"/>
    <col min="7106" max="7106" width="7.625" style="168" customWidth="1"/>
    <col min="7107" max="7110" width="0" style="168" hidden="1" customWidth="1"/>
    <col min="7111" max="7111" width="7.625" style="168" customWidth="1"/>
    <col min="7112" max="7115" width="0" style="168" hidden="1" customWidth="1"/>
    <col min="7116" max="7116" width="7.625" style="168" customWidth="1"/>
    <col min="7117" max="7120" width="0" style="168" hidden="1" customWidth="1"/>
    <col min="7121" max="7122" width="9" style="168"/>
    <col min="7123" max="7123" width="0" style="168" hidden="1" customWidth="1"/>
    <col min="7124" max="7169" width="9" style="168"/>
    <col min="7170" max="7170" width="3.25" style="168" customWidth="1"/>
    <col min="7171" max="7171" width="5.5" style="168" customWidth="1"/>
    <col min="7172" max="7172" width="7.625" style="168" customWidth="1"/>
    <col min="7173" max="7176" width="0" style="168" hidden="1" customWidth="1"/>
    <col min="7177" max="7177" width="7.625" style="168" customWidth="1"/>
    <col min="7178" max="7181" width="0" style="168" hidden="1" customWidth="1"/>
    <col min="7182" max="7182" width="7.625" style="168" customWidth="1"/>
    <col min="7183" max="7186" width="0" style="168" hidden="1" customWidth="1"/>
    <col min="7187" max="7187" width="7.625" style="168" customWidth="1"/>
    <col min="7188" max="7191" width="0" style="168" hidden="1" customWidth="1"/>
    <col min="7192" max="7192" width="7.625" style="168" customWidth="1"/>
    <col min="7193" max="7196" width="0" style="168" hidden="1" customWidth="1"/>
    <col min="7197" max="7197" width="7.625" style="168" customWidth="1"/>
    <col min="7198" max="7201" width="0" style="168" hidden="1" customWidth="1"/>
    <col min="7202" max="7202" width="7.625" style="168" customWidth="1"/>
    <col min="7203" max="7206" width="0" style="168" hidden="1" customWidth="1"/>
    <col min="7207" max="7207" width="7.625" style="168" customWidth="1"/>
    <col min="7208" max="7211" width="0" style="168" hidden="1" customWidth="1"/>
    <col min="7212" max="7212" width="7.625" style="168" customWidth="1"/>
    <col min="7213" max="7216" width="0" style="168" hidden="1" customWidth="1"/>
    <col min="7217" max="7217" width="7.625" style="168" customWidth="1"/>
    <col min="7218" max="7221" width="0" style="168" hidden="1" customWidth="1"/>
    <col min="7222" max="7222" width="7.625" style="168" customWidth="1"/>
    <col min="7223" max="7226" width="0" style="168" hidden="1" customWidth="1"/>
    <col min="7227" max="7227" width="7.625" style="168" customWidth="1"/>
    <col min="7228" max="7231" width="0" style="168" hidden="1" customWidth="1"/>
    <col min="7232" max="7232" width="7.625" style="168" customWidth="1"/>
    <col min="7233" max="7236" width="0" style="168" hidden="1" customWidth="1"/>
    <col min="7237" max="7237" width="7.625" style="168" customWidth="1"/>
    <col min="7238" max="7241" width="0" style="168" hidden="1" customWidth="1"/>
    <col min="7242" max="7242" width="7.625" style="168" customWidth="1"/>
    <col min="7243" max="7246" width="0" style="168" hidden="1" customWidth="1"/>
    <col min="7247" max="7247" width="7.625" style="168" customWidth="1"/>
    <col min="7248" max="7251" width="0" style="168" hidden="1" customWidth="1"/>
    <col min="7252" max="7252" width="7.625" style="168" customWidth="1"/>
    <col min="7253" max="7256" width="0" style="168" hidden="1" customWidth="1"/>
    <col min="7257" max="7257" width="7.625" style="168" customWidth="1"/>
    <col min="7258" max="7261" width="0" style="168" hidden="1" customWidth="1"/>
    <col min="7262" max="7262" width="7.625" style="168" customWidth="1"/>
    <col min="7263" max="7266" width="0" style="168" hidden="1" customWidth="1"/>
    <col min="7267" max="7267" width="7.625" style="168" customWidth="1"/>
    <col min="7268" max="7271" width="0" style="168" hidden="1" customWidth="1"/>
    <col min="7272" max="7272" width="7.625" style="168" customWidth="1"/>
    <col min="7273" max="7276" width="0" style="168" hidden="1" customWidth="1"/>
    <col min="7277" max="7277" width="7.625" style="168" customWidth="1"/>
    <col min="7278" max="7281" width="0" style="168" hidden="1" customWidth="1"/>
    <col min="7282" max="7282" width="7.625" style="168" customWidth="1"/>
    <col min="7283" max="7286" width="0" style="168" hidden="1" customWidth="1"/>
    <col min="7287" max="7287" width="7.625" style="168" customWidth="1"/>
    <col min="7288" max="7291" width="0" style="168" hidden="1" customWidth="1"/>
    <col min="7292" max="7292" width="7.625" style="168" customWidth="1"/>
    <col min="7293" max="7296" width="0" style="168" hidden="1" customWidth="1"/>
    <col min="7297" max="7297" width="7.625" style="168" customWidth="1"/>
    <col min="7298" max="7301" width="0" style="168" hidden="1" customWidth="1"/>
    <col min="7302" max="7302" width="7.625" style="168" customWidth="1"/>
    <col min="7303" max="7306" width="0" style="168" hidden="1" customWidth="1"/>
    <col min="7307" max="7307" width="7.625" style="168" customWidth="1"/>
    <col min="7308" max="7311" width="0" style="168" hidden="1" customWidth="1"/>
    <col min="7312" max="7312" width="7.625" style="168" customWidth="1"/>
    <col min="7313" max="7316" width="0" style="168" hidden="1" customWidth="1"/>
    <col min="7317" max="7317" width="7.625" style="168" customWidth="1"/>
    <col min="7318" max="7321" width="0" style="168" hidden="1" customWidth="1"/>
    <col min="7322" max="7322" width="7.625" style="168" customWidth="1"/>
    <col min="7323" max="7326" width="0" style="168" hidden="1" customWidth="1"/>
    <col min="7327" max="7327" width="7.625" style="168" customWidth="1"/>
    <col min="7328" max="7331" width="0" style="168" hidden="1" customWidth="1"/>
    <col min="7332" max="7332" width="7.625" style="168" customWidth="1"/>
    <col min="7333" max="7336" width="0" style="168" hidden="1" customWidth="1"/>
    <col min="7337" max="7337" width="7.625" style="168" customWidth="1"/>
    <col min="7338" max="7341" width="0" style="168" hidden="1" customWidth="1"/>
    <col min="7342" max="7342" width="7.625" style="168" customWidth="1"/>
    <col min="7343" max="7346" width="0" style="168" hidden="1" customWidth="1"/>
    <col min="7347" max="7347" width="7.625" style="168" customWidth="1"/>
    <col min="7348" max="7351" width="0" style="168" hidden="1" customWidth="1"/>
    <col min="7352" max="7352" width="7.625" style="168" customWidth="1"/>
    <col min="7353" max="7356" width="0" style="168" hidden="1" customWidth="1"/>
    <col min="7357" max="7357" width="7.625" style="168" customWidth="1"/>
    <col min="7358" max="7361" width="0" style="168" hidden="1" customWidth="1"/>
    <col min="7362" max="7362" width="7.625" style="168" customWidth="1"/>
    <col min="7363" max="7366" width="0" style="168" hidden="1" customWidth="1"/>
    <col min="7367" max="7367" width="7.625" style="168" customWidth="1"/>
    <col min="7368" max="7371" width="0" style="168" hidden="1" customWidth="1"/>
    <col min="7372" max="7372" width="7.625" style="168" customWidth="1"/>
    <col min="7373" max="7376" width="0" style="168" hidden="1" customWidth="1"/>
    <col min="7377" max="7378" width="9" style="168"/>
    <col min="7379" max="7379" width="0" style="168" hidden="1" customWidth="1"/>
    <col min="7380" max="7425" width="9" style="168"/>
    <col min="7426" max="7426" width="3.25" style="168" customWidth="1"/>
    <col min="7427" max="7427" width="5.5" style="168" customWidth="1"/>
    <col min="7428" max="7428" width="7.625" style="168" customWidth="1"/>
    <col min="7429" max="7432" width="0" style="168" hidden="1" customWidth="1"/>
    <col min="7433" max="7433" width="7.625" style="168" customWidth="1"/>
    <col min="7434" max="7437" width="0" style="168" hidden="1" customWidth="1"/>
    <col min="7438" max="7438" width="7.625" style="168" customWidth="1"/>
    <col min="7439" max="7442" width="0" style="168" hidden="1" customWidth="1"/>
    <col min="7443" max="7443" width="7.625" style="168" customWidth="1"/>
    <col min="7444" max="7447" width="0" style="168" hidden="1" customWidth="1"/>
    <col min="7448" max="7448" width="7.625" style="168" customWidth="1"/>
    <col min="7449" max="7452" width="0" style="168" hidden="1" customWidth="1"/>
    <col min="7453" max="7453" width="7.625" style="168" customWidth="1"/>
    <col min="7454" max="7457" width="0" style="168" hidden="1" customWidth="1"/>
    <col min="7458" max="7458" width="7.625" style="168" customWidth="1"/>
    <col min="7459" max="7462" width="0" style="168" hidden="1" customWidth="1"/>
    <col min="7463" max="7463" width="7.625" style="168" customWidth="1"/>
    <col min="7464" max="7467" width="0" style="168" hidden="1" customWidth="1"/>
    <col min="7468" max="7468" width="7.625" style="168" customWidth="1"/>
    <col min="7469" max="7472" width="0" style="168" hidden="1" customWidth="1"/>
    <col min="7473" max="7473" width="7.625" style="168" customWidth="1"/>
    <col min="7474" max="7477" width="0" style="168" hidden="1" customWidth="1"/>
    <col min="7478" max="7478" width="7.625" style="168" customWidth="1"/>
    <col min="7479" max="7482" width="0" style="168" hidden="1" customWidth="1"/>
    <col min="7483" max="7483" width="7.625" style="168" customWidth="1"/>
    <col min="7484" max="7487" width="0" style="168" hidden="1" customWidth="1"/>
    <col min="7488" max="7488" width="7.625" style="168" customWidth="1"/>
    <col min="7489" max="7492" width="0" style="168" hidden="1" customWidth="1"/>
    <col min="7493" max="7493" width="7.625" style="168" customWidth="1"/>
    <col min="7494" max="7497" width="0" style="168" hidden="1" customWidth="1"/>
    <col min="7498" max="7498" width="7.625" style="168" customWidth="1"/>
    <col min="7499" max="7502" width="0" style="168" hidden="1" customWidth="1"/>
    <col min="7503" max="7503" width="7.625" style="168" customWidth="1"/>
    <col min="7504" max="7507" width="0" style="168" hidden="1" customWidth="1"/>
    <col min="7508" max="7508" width="7.625" style="168" customWidth="1"/>
    <col min="7509" max="7512" width="0" style="168" hidden="1" customWidth="1"/>
    <col min="7513" max="7513" width="7.625" style="168" customWidth="1"/>
    <col min="7514" max="7517" width="0" style="168" hidden="1" customWidth="1"/>
    <col min="7518" max="7518" width="7.625" style="168" customWidth="1"/>
    <col min="7519" max="7522" width="0" style="168" hidden="1" customWidth="1"/>
    <col min="7523" max="7523" width="7.625" style="168" customWidth="1"/>
    <col min="7524" max="7527" width="0" style="168" hidden="1" customWidth="1"/>
    <col min="7528" max="7528" width="7.625" style="168" customWidth="1"/>
    <col min="7529" max="7532" width="0" style="168" hidden="1" customWidth="1"/>
    <col min="7533" max="7533" width="7.625" style="168" customWidth="1"/>
    <col min="7534" max="7537" width="0" style="168" hidden="1" customWidth="1"/>
    <col min="7538" max="7538" width="7.625" style="168" customWidth="1"/>
    <col min="7539" max="7542" width="0" style="168" hidden="1" customWidth="1"/>
    <col min="7543" max="7543" width="7.625" style="168" customWidth="1"/>
    <col min="7544" max="7547" width="0" style="168" hidden="1" customWidth="1"/>
    <col min="7548" max="7548" width="7.625" style="168" customWidth="1"/>
    <col min="7549" max="7552" width="0" style="168" hidden="1" customWidth="1"/>
    <col min="7553" max="7553" width="7.625" style="168" customWidth="1"/>
    <col min="7554" max="7557" width="0" style="168" hidden="1" customWidth="1"/>
    <col min="7558" max="7558" width="7.625" style="168" customWidth="1"/>
    <col min="7559" max="7562" width="0" style="168" hidden="1" customWidth="1"/>
    <col min="7563" max="7563" width="7.625" style="168" customWidth="1"/>
    <col min="7564" max="7567" width="0" style="168" hidden="1" customWidth="1"/>
    <col min="7568" max="7568" width="7.625" style="168" customWidth="1"/>
    <col min="7569" max="7572" width="0" style="168" hidden="1" customWidth="1"/>
    <col min="7573" max="7573" width="7.625" style="168" customWidth="1"/>
    <col min="7574" max="7577" width="0" style="168" hidden="1" customWidth="1"/>
    <col min="7578" max="7578" width="7.625" style="168" customWidth="1"/>
    <col min="7579" max="7582" width="0" style="168" hidden="1" customWidth="1"/>
    <col min="7583" max="7583" width="7.625" style="168" customWidth="1"/>
    <col min="7584" max="7587" width="0" style="168" hidden="1" customWidth="1"/>
    <col min="7588" max="7588" width="7.625" style="168" customWidth="1"/>
    <col min="7589" max="7592" width="0" style="168" hidden="1" customWidth="1"/>
    <col min="7593" max="7593" width="7.625" style="168" customWidth="1"/>
    <col min="7594" max="7597" width="0" style="168" hidden="1" customWidth="1"/>
    <col min="7598" max="7598" width="7.625" style="168" customWidth="1"/>
    <col min="7599" max="7602" width="0" style="168" hidden="1" customWidth="1"/>
    <col min="7603" max="7603" width="7.625" style="168" customWidth="1"/>
    <col min="7604" max="7607" width="0" style="168" hidden="1" customWidth="1"/>
    <col min="7608" max="7608" width="7.625" style="168" customWidth="1"/>
    <col min="7609" max="7612" width="0" style="168" hidden="1" customWidth="1"/>
    <col min="7613" max="7613" width="7.625" style="168" customWidth="1"/>
    <col min="7614" max="7617" width="0" style="168" hidden="1" customWidth="1"/>
    <col min="7618" max="7618" width="7.625" style="168" customWidth="1"/>
    <col min="7619" max="7622" width="0" style="168" hidden="1" customWidth="1"/>
    <col min="7623" max="7623" width="7.625" style="168" customWidth="1"/>
    <col min="7624" max="7627" width="0" style="168" hidden="1" customWidth="1"/>
    <col min="7628" max="7628" width="7.625" style="168" customWidth="1"/>
    <col min="7629" max="7632" width="0" style="168" hidden="1" customWidth="1"/>
    <col min="7633" max="7634" width="9" style="168"/>
    <col min="7635" max="7635" width="0" style="168" hidden="1" customWidth="1"/>
    <col min="7636" max="7681" width="9" style="168"/>
    <col min="7682" max="7682" width="3.25" style="168" customWidth="1"/>
    <col min="7683" max="7683" width="5.5" style="168" customWidth="1"/>
    <col min="7684" max="7684" width="7.625" style="168" customWidth="1"/>
    <col min="7685" max="7688" width="0" style="168" hidden="1" customWidth="1"/>
    <col min="7689" max="7689" width="7.625" style="168" customWidth="1"/>
    <col min="7690" max="7693" width="0" style="168" hidden="1" customWidth="1"/>
    <col min="7694" max="7694" width="7.625" style="168" customWidth="1"/>
    <col min="7695" max="7698" width="0" style="168" hidden="1" customWidth="1"/>
    <col min="7699" max="7699" width="7.625" style="168" customWidth="1"/>
    <col min="7700" max="7703" width="0" style="168" hidden="1" customWidth="1"/>
    <col min="7704" max="7704" width="7.625" style="168" customWidth="1"/>
    <col min="7705" max="7708" width="0" style="168" hidden="1" customWidth="1"/>
    <col min="7709" max="7709" width="7.625" style="168" customWidth="1"/>
    <col min="7710" max="7713" width="0" style="168" hidden="1" customWidth="1"/>
    <col min="7714" max="7714" width="7.625" style="168" customWidth="1"/>
    <col min="7715" max="7718" width="0" style="168" hidden="1" customWidth="1"/>
    <col min="7719" max="7719" width="7.625" style="168" customWidth="1"/>
    <col min="7720" max="7723" width="0" style="168" hidden="1" customWidth="1"/>
    <col min="7724" max="7724" width="7.625" style="168" customWidth="1"/>
    <col min="7725" max="7728" width="0" style="168" hidden="1" customWidth="1"/>
    <col min="7729" max="7729" width="7.625" style="168" customWidth="1"/>
    <col min="7730" max="7733" width="0" style="168" hidden="1" customWidth="1"/>
    <col min="7734" max="7734" width="7.625" style="168" customWidth="1"/>
    <col min="7735" max="7738" width="0" style="168" hidden="1" customWidth="1"/>
    <col min="7739" max="7739" width="7.625" style="168" customWidth="1"/>
    <col min="7740" max="7743" width="0" style="168" hidden="1" customWidth="1"/>
    <col min="7744" max="7744" width="7.625" style="168" customWidth="1"/>
    <col min="7745" max="7748" width="0" style="168" hidden="1" customWidth="1"/>
    <col min="7749" max="7749" width="7.625" style="168" customWidth="1"/>
    <col min="7750" max="7753" width="0" style="168" hidden="1" customWidth="1"/>
    <col min="7754" max="7754" width="7.625" style="168" customWidth="1"/>
    <col min="7755" max="7758" width="0" style="168" hidden="1" customWidth="1"/>
    <col min="7759" max="7759" width="7.625" style="168" customWidth="1"/>
    <col min="7760" max="7763" width="0" style="168" hidden="1" customWidth="1"/>
    <col min="7764" max="7764" width="7.625" style="168" customWidth="1"/>
    <col min="7765" max="7768" width="0" style="168" hidden="1" customWidth="1"/>
    <col min="7769" max="7769" width="7.625" style="168" customWidth="1"/>
    <col min="7770" max="7773" width="0" style="168" hidden="1" customWidth="1"/>
    <col min="7774" max="7774" width="7.625" style="168" customWidth="1"/>
    <col min="7775" max="7778" width="0" style="168" hidden="1" customWidth="1"/>
    <col min="7779" max="7779" width="7.625" style="168" customWidth="1"/>
    <col min="7780" max="7783" width="0" style="168" hidden="1" customWidth="1"/>
    <col min="7784" max="7784" width="7.625" style="168" customWidth="1"/>
    <col min="7785" max="7788" width="0" style="168" hidden="1" customWidth="1"/>
    <col min="7789" max="7789" width="7.625" style="168" customWidth="1"/>
    <col min="7790" max="7793" width="0" style="168" hidden="1" customWidth="1"/>
    <col min="7794" max="7794" width="7.625" style="168" customWidth="1"/>
    <col min="7795" max="7798" width="0" style="168" hidden="1" customWidth="1"/>
    <col min="7799" max="7799" width="7.625" style="168" customWidth="1"/>
    <col min="7800" max="7803" width="0" style="168" hidden="1" customWidth="1"/>
    <col min="7804" max="7804" width="7.625" style="168" customWidth="1"/>
    <col min="7805" max="7808" width="0" style="168" hidden="1" customWidth="1"/>
    <col min="7809" max="7809" width="7.625" style="168" customWidth="1"/>
    <col min="7810" max="7813" width="0" style="168" hidden="1" customWidth="1"/>
    <col min="7814" max="7814" width="7.625" style="168" customWidth="1"/>
    <col min="7815" max="7818" width="0" style="168" hidden="1" customWidth="1"/>
    <col min="7819" max="7819" width="7.625" style="168" customWidth="1"/>
    <col min="7820" max="7823" width="0" style="168" hidden="1" customWidth="1"/>
    <col min="7824" max="7824" width="7.625" style="168" customWidth="1"/>
    <col min="7825" max="7828" width="0" style="168" hidden="1" customWidth="1"/>
    <col min="7829" max="7829" width="7.625" style="168" customWidth="1"/>
    <col min="7830" max="7833" width="0" style="168" hidden="1" customWidth="1"/>
    <col min="7834" max="7834" width="7.625" style="168" customWidth="1"/>
    <col min="7835" max="7838" width="0" style="168" hidden="1" customWidth="1"/>
    <col min="7839" max="7839" width="7.625" style="168" customWidth="1"/>
    <col min="7840" max="7843" width="0" style="168" hidden="1" customWidth="1"/>
    <col min="7844" max="7844" width="7.625" style="168" customWidth="1"/>
    <col min="7845" max="7848" width="0" style="168" hidden="1" customWidth="1"/>
    <col min="7849" max="7849" width="7.625" style="168" customWidth="1"/>
    <col min="7850" max="7853" width="0" style="168" hidden="1" customWidth="1"/>
    <col min="7854" max="7854" width="7.625" style="168" customWidth="1"/>
    <col min="7855" max="7858" width="0" style="168" hidden="1" customWidth="1"/>
    <col min="7859" max="7859" width="7.625" style="168" customWidth="1"/>
    <col min="7860" max="7863" width="0" style="168" hidden="1" customWidth="1"/>
    <col min="7864" max="7864" width="7.625" style="168" customWidth="1"/>
    <col min="7865" max="7868" width="0" style="168" hidden="1" customWidth="1"/>
    <col min="7869" max="7869" width="7.625" style="168" customWidth="1"/>
    <col min="7870" max="7873" width="0" style="168" hidden="1" customWidth="1"/>
    <col min="7874" max="7874" width="7.625" style="168" customWidth="1"/>
    <col min="7875" max="7878" width="0" style="168" hidden="1" customWidth="1"/>
    <col min="7879" max="7879" width="7.625" style="168" customWidth="1"/>
    <col min="7880" max="7883" width="0" style="168" hidden="1" customWidth="1"/>
    <col min="7884" max="7884" width="7.625" style="168" customWidth="1"/>
    <col min="7885" max="7888" width="0" style="168" hidden="1" customWidth="1"/>
    <col min="7889" max="7890" width="9" style="168"/>
    <col min="7891" max="7891" width="0" style="168" hidden="1" customWidth="1"/>
    <col min="7892" max="7937" width="9" style="168"/>
    <col min="7938" max="7938" width="3.25" style="168" customWidth="1"/>
    <col min="7939" max="7939" width="5.5" style="168" customWidth="1"/>
    <col min="7940" max="7940" width="7.625" style="168" customWidth="1"/>
    <col min="7941" max="7944" width="0" style="168" hidden="1" customWidth="1"/>
    <col min="7945" max="7945" width="7.625" style="168" customWidth="1"/>
    <col min="7946" max="7949" width="0" style="168" hidden="1" customWidth="1"/>
    <col min="7950" max="7950" width="7.625" style="168" customWidth="1"/>
    <col min="7951" max="7954" width="0" style="168" hidden="1" customWidth="1"/>
    <col min="7955" max="7955" width="7.625" style="168" customWidth="1"/>
    <col min="7956" max="7959" width="0" style="168" hidden="1" customWidth="1"/>
    <col min="7960" max="7960" width="7.625" style="168" customWidth="1"/>
    <col min="7961" max="7964" width="0" style="168" hidden="1" customWidth="1"/>
    <col min="7965" max="7965" width="7.625" style="168" customWidth="1"/>
    <col min="7966" max="7969" width="0" style="168" hidden="1" customWidth="1"/>
    <col min="7970" max="7970" width="7.625" style="168" customWidth="1"/>
    <col min="7971" max="7974" width="0" style="168" hidden="1" customWidth="1"/>
    <col min="7975" max="7975" width="7.625" style="168" customWidth="1"/>
    <col min="7976" max="7979" width="0" style="168" hidden="1" customWidth="1"/>
    <col min="7980" max="7980" width="7.625" style="168" customWidth="1"/>
    <col min="7981" max="7984" width="0" style="168" hidden="1" customWidth="1"/>
    <col min="7985" max="7985" width="7.625" style="168" customWidth="1"/>
    <col min="7986" max="7989" width="0" style="168" hidden="1" customWidth="1"/>
    <col min="7990" max="7990" width="7.625" style="168" customWidth="1"/>
    <col min="7991" max="7994" width="0" style="168" hidden="1" customWidth="1"/>
    <col min="7995" max="7995" width="7.625" style="168" customWidth="1"/>
    <col min="7996" max="7999" width="0" style="168" hidden="1" customWidth="1"/>
    <col min="8000" max="8000" width="7.625" style="168" customWidth="1"/>
    <col min="8001" max="8004" width="0" style="168" hidden="1" customWidth="1"/>
    <col min="8005" max="8005" width="7.625" style="168" customWidth="1"/>
    <col min="8006" max="8009" width="0" style="168" hidden="1" customWidth="1"/>
    <col min="8010" max="8010" width="7.625" style="168" customWidth="1"/>
    <col min="8011" max="8014" width="0" style="168" hidden="1" customWidth="1"/>
    <col min="8015" max="8015" width="7.625" style="168" customWidth="1"/>
    <col min="8016" max="8019" width="0" style="168" hidden="1" customWidth="1"/>
    <col min="8020" max="8020" width="7.625" style="168" customWidth="1"/>
    <col min="8021" max="8024" width="0" style="168" hidden="1" customWidth="1"/>
    <col min="8025" max="8025" width="7.625" style="168" customWidth="1"/>
    <col min="8026" max="8029" width="0" style="168" hidden="1" customWidth="1"/>
    <col min="8030" max="8030" width="7.625" style="168" customWidth="1"/>
    <col min="8031" max="8034" width="0" style="168" hidden="1" customWidth="1"/>
    <col min="8035" max="8035" width="7.625" style="168" customWidth="1"/>
    <col min="8036" max="8039" width="0" style="168" hidden="1" customWidth="1"/>
    <col min="8040" max="8040" width="7.625" style="168" customWidth="1"/>
    <col min="8041" max="8044" width="0" style="168" hidden="1" customWidth="1"/>
    <col min="8045" max="8045" width="7.625" style="168" customWidth="1"/>
    <col min="8046" max="8049" width="0" style="168" hidden="1" customWidth="1"/>
    <col min="8050" max="8050" width="7.625" style="168" customWidth="1"/>
    <col min="8051" max="8054" width="0" style="168" hidden="1" customWidth="1"/>
    <col min="8055" max="8055" width="7.625" style="168" customWidth="1"/>
    <col min="8056" max="8059" width="0" style="168" hidden="1" customWidth="1"/>
    <col min="8060" max="8060" width="7.625" style="168" customWidth="1"/>
    <col min="8061" max="8064" width="0" style="168" hidden="1" customWidth="1"/>
    <col min="8065" max="8065" width="7.625" style="168" customWidth="1"/>
    <col min="8066" max="8069" width="0" style="168" hidden="1" customWidth="1"/>
    <col min="8070" max="8070" width="7.625" style="168" customWidth="1"/>
    <col min="8071" max="8074" width="0" style="168" hidden="1" customWidth="1"/>
    <col min="8075" max="8075" width="7.625" style="168" customWidth="1"/>
    <col min="8076" max="8079" width="0" style="168" hidden="1" customWidth="1"/>
    <col min="8080" max="8080" width="7.625" style="168" customWidth="1"/>
    <col min="8081" max="8084" width="0" style="168" hidden="1" customWidth="1"/>
    <col min="8085" max="8085" width="7.625" style="168" customWidth="1"/>
    <col min="8086" max="8089" width="0" style="168" hidden="1" customWidth="1"/>
    <col min="8090" max="8090" width="7.625" style="168" customWidth="1"/>
    <col min="8091" max="8094" width="0" style="168" hidden="1" customWidth="1"/>
    <col min="8095" max="8095" width="7.625" style="168" customWidth="1"/>
    <col min="8096" max="8099" width="0" style="168" hidden="1" customWidth="1"/>
    <col min="8100" max="8100" width="7.625" style="168" customWidth="1"/>
    <col min="8101" max="8104" width="0" style="168" hidden="1" customWidth="1"/>
    <col min="8105" max="8105" width="7.625" style="168" customWidth="1"/>
    <col min="8106" max="8109" width="0" style="168" hidden="1" customWidth="1"/>
    <col min="8110" max="8110" width="7.625" style="168" customWidth="1"/>
    <col min="8111" max="8114" width="0" style="168" hidden="1" customWidth="1"/>
    <col min="8115" max="8115" width="7.625" style="168" customWidth="1"/>
    <col min="8116" max="8119" width="0" style="168" hidden="1" customWidth="1"/>
    <col min="8120" max="8120" width="7.625" style="168" customWidth="1"/>
    <col min="8121" max="8124" width="0" style="168" hidden="1" customWidth="1"/>
    <col min="8125" max="8125" width="7.625" style="168" customWidth="1"/>
    <col min="8126" max="8129" width="0" style="168" hidden="1" customWidth="1"/>
    <col min="8130" max="8130" width="7.625" style="168" customWidth="1"/>
    <col min="8131" max="8134" width="0" style="168" hidden="1" customWidth="1"/>
    <col min="8135" max="8135" width="7.625" style="168" customWidth="1"/>
    <col min="8136" max="8139" width="0" style="168" hidden="1" customWidth="1"/>
    <col min="8140" max="8140" width="7.625" style="168" customWidth="1"/>
    <col min="8141" max="8144" width="0" style="168" hidden="1" customWidth="1"/>
    <col min="8145" max="8146" width="9" style="168"/>
    <col min="8147" max="8147" width="0" style="168" hidden="1" customWidth="1"/>
    <col min="8148" max="8193" width="9" style="168"/>
    <col min="8194" max="8194" width="3.25" style="168" customWidth="1"/>
    <col min="8195" max="8195" width="5.5" style="168" customWidth="1"/>
    <col min="8196" max="8196" width="7.625" style="168" customWidth="1"/>
    <col min="8197" max="8200" width="0" style="168" hidden="1" customWidth="1"/>
    <col min="8201" max="8201" width="7.625" style="168" customWidth="1"/>
    <col min="8202" max="8205" width="0" style="168" hidden="1" customWidth="1"/>
    <col min="8206" max="8206" width="7.625" style="168" customWidth="1"/>
    <col min="8207" max="8210" width="0" style="168" hidden="1" customWidth="1"/>
    <col min="8211" max="8211" width="7.625" style="168" customWidth="1"/>
    <col min="8212" max="8215" width="0" style="168" hidden="1" customWidth="1"/>
    <col min="8216" max="8216" width="7.625" style="168" customWidth="1"/>
    <col min="8217" max="8220" width="0" style="168" hidden="1" customWidth="1"/>
    <col min="8221" max="8221" width="7.625" style="168" customWidth="1"/>
    <col min="8222" max="8225" width="0" style="168" hidden="1" customWidth="1"/>
    <col min="8226" max="8226" width="7.625" style="168" customWidth="1"/>
    <col min="8227" max="8230" width="0" style="168" hidden="1" customWidth="1"/>
    <col min="8231" max="8231" width="7.625" style="168" customWidth="1"/>
    <col min="8232" max="8235" width="0" style="168" hidden="1" customWidth="1"/>
    <col min="8236" max="8236" width="7.625" style="168" customWidth="1"/>
    <col min="8237" max="8240" width="0" style="168" hidden="1" customWidth="1"/>
    <col min="8241" max="8241" width="7.625" style="168" customWidth="1"/>
    <col min="8242" max="8245" width="0" style="168" hidden="1" customWidth="1"/>
    <col min="8246" max="8246" width="7.625" style="168" customWidth="1"/>
    <col min="8247" max="8250" width="0" style="168" hidden="1" customWidth="1"/>
    <col min="8251" max="8251" width="7.625" style="168" customWidth="1"/>
    <col min="8252" max="8255" width="0" style="168" hidden="1" customWidth="1"/>
    <col min="8256" max="8256" width="7.625" style="168" customWidth="1"/>
    <col min="8257" max="8260" width="0" style="168" hidden="1" customWidth="1"/>
    <col min="8261" max="8261" width="7.625" style="168" customWidth="1"/>
    <col min="8262" max="8265" width="0" style="168" hidden="1" customWidth="1"/>
    <col min="8266" max="8266" width="7.625" style="168" customWidth="1"/>
    <col min="8267" max="8270" width="0" style="168" hidden="1" customWidth="1"/>
    <col min="8271" max="8271" width="7.625" style="168" customWidth="1"/>
    <col min="8272" max="8275" width="0" style="168" hidden="1" customWidth="1"/>
    <col min="8276" max="8276" width="7.625" style="168" customWidth="1"/>
    <col min="8277" max="8280" width="0" style="168" hidden="1" customWidth="1"/>
    <col min="8281" max="8281" width="7.625" style="168" customWidth="1"/>
    <col min="8282" max="8285" width="0" style="168" hidden="1" customWidth="1"/>
    <col min="8286" max="8286" width="7.625" style="168" customWidth="1"/>
    <col min="8287" max="8290" width="0" style="168" hidden="1" customWidth="1"/>
    <col min="8291" max="8291" width="7.625" style="168" customWidth="1"/>
    <col min="8292" max="8295" width="0" style="168" hidden="1" customWidth="1"/>
    <col min="8296" max="8296" width="7.625" style="168" customWidth="1"/>
    <col min="8297" max="8300" width="0" style="168" hidden="1" customWidth="1"/>
    <col min="8301" max="8301" width="7.625" style="168" customWidth="1"/>
    <col min="8302" max="8305" width="0" style="168" hidden="1" customWidth="1"/>
    <col min="8306" max="8306" width="7.625" style="168" customWidth="1"/>
    <col min="8307" max="8310" width="0" style="168" hidden="1" customWidth="1"/>
    <col min="8311" max="8311" width="7.625" style="168" customWidth="1"/>
    <col min="8312" max="8315" width="0" style="168" hidden="1" customWidth="1"/>
    <col min="8316" max="8316" width="7.625" style="168" customWidth="1"/>
    <col min="8317" max="8320" width="0" style="168" hidden="1" customWidth="1"/>
    <col min="8321" max="8321" width="7.625" style="168" customWidth="1"/>
    <col min="8322" max="8325" width="0" style="168" hidden="1" customWidth="1"/>
    <col min="8326" max="8326" width="7.625" style="168" customWidth="1"/>
    <col min="8327" max="8330" width="0" style="168" hidden="1" customWidth="1"/>
    <col min="8331" max="8331" width="7.625" style="168" customWidth="1"/>
    <col min="8332" max="8335" width="0" style="168" hidden="1" customWidth="1"/>
    <col min="8336" max="8336" width="7.625" style="168" customWidth="1"/>
    <col min="8337" max="8340" width="0" style="168" hidden="1" customWidth="1"/>
    <col min="8341" max="8341" width="7.625" style="168" customWidth="1"/>
    <col min="8342" max="8345" width="0" style="168" hidden="1" customWidth="1"/>
    <col min="8346" max="8346" width="7.625" style="168" customWidth="1"/>
    <col min="8347" max="8350" width="0" style="168" hidden="1" customWidth="1"/>
    <col min="8351" max="8351" width="7.625" style="168" customWidth="1"/>
    <col min="8352" max="8355" width="0" style="168" hidden="1" customWidth="1"/>
    <col min="8356" max="8356" width="7.625" style="168" customWidth="1"/>
    <col min="8357" max="8360" width="0" style="168" hidden="1" customWidth="1"/>
    <col min="8361" max="8361" width="7.625" style="168" customWidth="1"/>
    <col min="8362" max="8365" width="0" style="168" hidden="1" customWidth="1"/>
    <col min="8366" max="8366" width="7.625" style="168" customWidth="1"/>
    <col min="8367" max="8370" width="0" style="168" hidden="1" customWidth="1"/>
    <col min="8371" max="8371" width="7.625" style="168" customWidth="1"/>
    <col min="8372" max="8375" width="0" style="168" hidden="1" customWidth="1"/>
    <col min="8376" max="8376" width="7.625" style="168" customWidth="1"/>
    <col min="8377" max="8380" width="0" style="168" hidden="1" customWidth="1"/>
    <col min="8381" max="8381" width="7.625" style="168" customWidth="1"/>
    <col min="8382" max="8385" width="0" style="168" hidden="1" customWidth="1"/>
    <col min="8386" max="8386" width="7.625" style="168" customWidth="1"/>
    <col min="8387" max="8390" width="0" style="168" hidden="1" customWidth="1"/>
    <col min="8391" max="8391" width="7.625" style="168" customWidth="1"/>
    <col min="8392" max="8395" width="0" style="168" hidden="1" customWidth="1"/>
    <col min="8396" max="8396" width="7.625" style="168" customWidth="1"/>
    <col min="8397" max="8400" width="0" style="168" hidden="1" customWidth="1"/>
    <col min="8401" max="8402" width="9" style="168"/>
    <col min="8403" max="8403" width="0" style="168" hidden="1" customWidth="1"/>
    <col min="8404" max="8449" width="9" style="168"/>
    <col min="8450" max="8450" width="3.25" style="168" customWidth="1"/>
    <col min="8451" max="8451" width="5.5" style="168" customWidth="1"/>
    <col min="8452" max="8452" width="7.625" style="168" customWidth="1"/>
    <col min="8453" max="8456" width="0" style="168" hidden="1" customWidth="1"/>
    <col min="8457" max="8457" width="7.625" style="168" customWidth="1"/>
    <col min="8458" max="8461" width="0" style="168" hidden="1" customWidth="1"/>
    <col min="8462" max="8462" width="7.625" style="168" customWidth="1"/>
    <col min="8463" max="8466" width="0" style="168" hidden="1" customWidth="1"/>
    <col min="8467" max="8467" width="7.625" style="168" customWidth="1"/>
    <col min="8468" max="8471" width="0" style="168" hidden="1" customWidth="1"/>
    <col min="8472" max="8472" width="7.625" style="168" customWidth="1"/>
    <col min="8473" max="8476" width="0" style="168" hidden="1" customWidth="1"/>
    <col min="8477" max="8477" width="7.625" style="168" customWidth="1"/>
    <col min="8478" max="8481" width="0" style="168" hidden="1" customWidth="1"/>
    <col min="8482" max="8482" width="7.625" style="168" customWidth="1"/>
    <col min="8483" max="8486" width="0" style="168" hidden="1" customWidth="1"/>
    <col min="8487" max="8487" width="7.625" style="168" customWidth="1"/>
    <col min="8488" max="8491" width="0" style="168" hidden="1" customWidth="1"/>
    <col min="8492" max="8492" width="7.625" style="168" customWidth="1"/>
    <col min="8493" max="8496" width="0" style="168" hidden="1" customWidth="1"/>
    <col min="8497" max="8497" width="7.625" style="168" customWidth="1"/>
    <col min="8498" max="8501" width="0" style="168" hidden="1" customWidth="1"/>
    <col min="8502" max="8502" width="7.625" style="168" customWidth="1"/>
    <col min="8503" max="8506" width="0" style="168" hidden="1" customWidth="1"/>
    <col min="8507" max="8507" width="7.625" style="168" customWidth="1"/>
    <col min="8508" max="8511" width="0" style="168" hidden="1" customWidth="1"/>
    <col min="8512" max="8512" width="7.625" style="168" customWidth="1"/>
    <col min="8513" max="8516" width="0" style="168" hidden="1" customWidth="1"/>
    <col min="8517" max="8517" width="7.625" style="168" customWidth="1"/>
    <col min="8518" max="8521" width="0" style="168" hidden="1" customWidth="1"/>
    <col min="8522" max="8522" width="7.625" style="168" customWidth="1"/>
    <col min="8523" max="8526" width="0" style="168" hidden="1" customWidth="1"/>
    <col min="8527" max="8527" width="7.625" style="168" customWidth="1"/>
    <col min="8528" max="8531" width="0" style="168" hidden="1" customWidth="1"/>
    <col min="8532" max="8532" width="7.625" style="168" customWidth="1"/>
    <col min="8533" max="8536" width="0" style="168" hidden="1" customWidth="1"/>
    <col min="8537" max="8537" width="7.625" style="168" customWidth="1"/>
    <col min="8538" max="8541" width="0" style="168" hidden="1" customWidth="1"/>
    <col min="8542" max="8542" width="7.625" style="168" customWidth="1"/>
    <col min="8543" max="8546" width="0" style="168" hidden="1" customWidth="1"/>
    <col min="8547" max="8547" width="7.625" style="168" customWidth="1"/>
    <col min="8548" max="8551" width="0" style="168" hidden="1" customWidth="1"/>
    <col min="8552" max="8552" width="7.625" style="168" customWidth="1"/>
    <col min="8553" max="8556" width="0" style="168" hidden="1" customWidth="1"/>
    <col min="8557" max="8557" width="7.625" style="168" customWidth="1"/>
    <col min="8558" max="8561" width="0" style="168" hidden="1" customWidth="1"/>
    <col min="8562" max="8562" width="7.625" style="168" customWidth="1"/>
    <col min="8563" max="8566" width="0" style="168" hidden="1" customWidth="1"/>
    <col min="8567" max="8567" width="7.625" style="168" customWidth="1"/>
    <col min="8568" max="8571" width="0" style="168" hidden="1" customWidth="1"/>
    <col min="8572" max="8572" width="7.625" style="168" customWidth="1"/>
    <col min="8573" max="8576" width="0" style="168" hidden="1" customWidth="1"/>
    <col min="8577" max="8577" width="7.625" style="168" customWidth="1"/>
    <col min="8578" max="8581" width="0" style="168" hidden="1" customWidth="1"/>
    <col min="8582" max="8582" width="7.625" style="168" customWidth="1"/>
    <col min="8583" max="8586" width="0" style="168" hidden="1" customWidth="1"/>
    <col min="8587" max="8587" width="7.625" style="168" customWidth="1"/>
    <col min="8588" max="8591" width="0" style="168" hidden="1" customWidth="1"/>
    <col min="8592" max="8592" width="7.625" style="168" customWidth="1"/>
    <col min="8593" max="8596" width="0" style="168" hidden="1" customWidth="1"/>
    <col min="8597" max="8597" width="7.625" style="168" customWidth="1"/>
    <col min="8598" max="8601" width="0" style="168" hidden="1" customWidth="1"/>
    <col min="8602" max="8602" width="7.625" style="168" customWidth="1"/>
    <col min="8603" max="8606" width="0" style="168" hidden="1" customWidth="1"/>
    <col min="8607" max="8607" width="7.625" style="168" customWidth="1"/>
    <col min="8608" max="8611" width="0" style="168" hidden="1" customWidth="1"/>
    <col min="8612" max="8612" width="7.625" style="168" customWidth="1"/>
    <col min="8613" max="8616" width="0" style="168" hidden="1" customWidth="1"/>
    <col min="8617" max="8617" width="7.625" style="168" customWidth="1"/>
    <col min="8618" max="8621" width="0" style="168" hidden="1" customWidth="1"/>
    <col min="8622" max="8622" width="7.625" style="168" customWidth="1"/>
    <col min="8623" max="8626" width="0" style="168" hidden="1" customWidth="1"/>
    <col min="8627" max="8627" width="7.625" style="168" customWidth="1"/>
    <col min="8628" max="8631" width="0" style="168" hidden="1" customWidth="1"/>
    <col min="8632" max="8632" width="7.625" style="168" customWidth="1"/>
    <col min="8633" max="8636" width="0" style="168" hidden="1" customWidth="1"/>
    <col min="8637" max="8637" width="7.625" style="168" customWidth="1"/>
    <col min="8638" max="8641" width="0" style="168" hidden="1" customWidth="1"/>
    <col min="8642" max="8642" width="7.625" style="168" customWidth="1"/>
    <col min="8643" max="8646" width="0" style="168" hidden="1" customWidth="1"/>
    <col min="8647" max="8647" width="7.625" style="168" customWidth="1"/>
    <col min="8648" max="8651" width="0" style="168" hidden="1" customWidth="1"/>
    <col min="8652" max="8652" width="7.625" style="168" customWidth="1"/>
    <col min="8653" max="8656" width="0" style="168" hidden="1" customWidth="1"/>
    <col min="8657" max="8658" width="9" style="168"/>
    <col min="8659" max="8659" width="0" style="168" hidden="1" customWidth="1"/>
    <col min="8660" max="8705" width="9" style="168"/>
    <col min="8706" max="8706" width="3.25" style="168" customWidth="1"/>
    <col min="8707" max="8707" width="5.5" style="168" customWidth="1"/>
    <col min="8708" max="8708" width="7.625" style="168" customWidth="1"/>
    <col min="8709" max="8712" width="0" style="168" hidden="1" customWidth="1"/>
    <col min="8713" max="8713" width="7.625" style="168" customWidth="1"/>
    <col min="8714" max="8717" width="0" style="168" hidden="1" customWidth="1"/>
    <col min="8718" max="8718" width="7.625" style="168" customWidth="1"/>
    <col min="8719" max="8722" width="0" style="168" hidden="1" customWidth="1"/>
    <col min="8723" max="8723" width="7.625" style="168" customWidth="1"/>
    <col min="8724" max="8727" width="0" style="168" hidden="1" customWidth="1"/>
    <col min="8728" max="8728" width="7.625" style="168" customWidth="1"/>
    <col min="8729" max="8732" width="0" style="168" hidden="1" customWidth="1"/>
    <col min="8733" max="8733" width="7.625" style="168" customWidth="1"/>
    <col min="8734" max="8737" width="0" style="168" hidden="1" customWidth="1"/>
    <col min="8738" max="8738" width="7.625" style="168" customWidth="1"/>
    <col min="8739" max="8742" width="0" style="168" hidden="1" customWidth="1"/>
    <col min="8743" max="8743" width="7.625" style="168" customWidth="1"/>
    <col min="8744" max="8747" width="0" style="168" hidden="1" customWidth="1"/>
    <col min="8748" max="8748" width="7.625" style="168" customWidth="1"/>
    <col min="8749" max="8752" width="0" style="168" hidden="1" customWidth="1"/>
    <col min="8753" max="8753" width="7.625" style="168" customWidth="1"/>
    <col min="8754" max="8757" width="0" style="168" hidden="1" customWidth="1"/>
    <col min="8758" max="8758" width="7.625" style="168" customWidth="1"/>
    <col min="8759" max="8762" width="0" style="168" hidden="1" customWidth="1"/>
    <col min="8763" max="8763" width="7.625" style="168" customWidth="1"/>
    <col min="8764" max="8767" width="0" style="168" hidden="1" customWidth="1"/>
    <col min="8768" max="8768" width="7.625" style="168" customWidth="1"/>
    <col min="8769" max="8772" width="0" style="168" hidden="1" customWidth="1"/>
    <col min="8773" max="8773" width="7.625" style="168" customWidth="1"/>
    <col min="8774" max="8777" width="0" style="168" hidden="1" customWidth="1"/>
    <col min="8778" max="8778" width="7.625" style="168" customWidth="1"/>
    <col min="8779" max="8782" width="0" style="168" hidden="1" customWidth="1"/>
    <col min="8783" max="8783" width="7.625" style="168" customWidth="1"/>
    <col min="8784" max="8787" width="0" style="168" hidden="1" customWidth="1"/>
    <col min="8788" max="8788" width="7.625" style="168" customWidth="1"/>
    <col min="8789" max="8792" width="0" style="168" hidden="1" customWidth="1"/>
    <col min="8793" max="8793" width="7.625" style="168" customWidth="1"/>
    <col min="8794" max="8797" width="0" style="168" hidden="1" customWidth="1"/>
    <col min="8798" max="8798" width="7.625" style="168" customWidth="1"/>
    <col min="8799" max="8802" width="0" style="168" hidden="1" customWidth="1"/>
    <col min="8803" max="8803" width="7.625" style="168" customWidth="1"/>
    <col min="8804" max="8807" width="0" style="168" hidden="1" customWidth="1"/>
    <col min="8808" max="8808" width="7.625" style="168" customWidth="1"/>
    <col min="8809" max="8812" width="0" style="168" hidden="1" customWidth="1"/>
    <col min="8813" max="8813" width="7.625" style="168" customWidth="1"/>
    <col min="8814" max="8817" width="0" style="168" hidden="1" customWidth="1"/>
    <col min="8818" max="8818" width="7.625" style="168" customWidth="1"/>
    <col min="8819" max="8822" width="0" style="168" hidden="1" customWidth="1"/>
    <col min="8823" max="8823" width="7.625" style="168" customWidth="1"/>
    <col min="8824" max="8827" width="0" style="168" hidden="1" customWidth="1"/>
    <col min="8828" max="8828" width="7.625" style="168" customWidth="1"/>
    <col min="8829" max="8832" width="0" style="168" hidden="1" customWidth="1"/>
    <col min="8833" max="8833" width="7.625" style="168" customWidth="1"/>
    <col min="8834" max="8837" width="0" style="168" hidden="1" customWidth="1"/>
    <col min="8838" max="8838" width="7.625" style="168" customWidth="1"/>
    <col min="8839" max="8842" width="0" style="168" hidden="1" customWidth="1"/>
    <col min="8843" max="8843" width="7.625" style="168" customWidth="1"/>
    <col min="8844" max="8847" width="0" style="168" hidden="1" customWidth="1"/>
    <col min="8848" max="8848" width="7.625" style="168" customWidth="1"/>
    <col min="8849" max="8852" width="0" style="168" hidden="1" customWidth="1"/>
    <col min="8853" max="8853" width="7.625" style="168" customWidth="1"/>
    <col min="8854" max="8857" width="0" style="168" hidden="1" customWidth="1"/>
    <col min="8858" max="8858" width="7.625" style="168" customWidth="1"/>
    <col min="8859" max="8862" width="0" style="168" hidden="1" customWidth="1"/>
    <col min="8863" max="8863" width="7.625" style="168" customWidth="1"/>
    <col min="8864" max="8867" width="0" style="168" hidden="1" customWidth="1"/>
    <col min="8868" max="8868" width="7.625" style="168" customWidth="1"/>
    <col min="8869" max="8872" width="0" style="168" hidden="1" customWidth="1"/>
    <col min="8873" max="8873" width="7.625" style="168" customWidth="1"/>
    <col min="8874" max="8877" width="0" style="168" hidden="1" customWidth="1"/>
    <col min="8878" max="8878" width="7.625" style="168" customWidth="1"/>
    <col min="8879" max="8882" width="0" style="168" hidden="1" customWidth="1"/>
    <col min="8883" max="8883" width="7.625" style="168" customWidth="1"/>
    <col min="8884" max="8887" width="0" style="168" hidden="1" customWidth="1"/>
    <col min="8888" max="8888" width="7.625" style="168" customWidth="1"/>
    <col min="8889" max="8892" width="0" style="168" hidden="1" customWidth="1"/>
    <col min="8893" max="8893" width="7.625" style="168" customWidth="1"/>
    <col min="8894" max="8897" width="0" style="168" hidden="1" customWidth="1"/>
    <col min="8898" max="8898" width="7.625" style="168" customWidth="1"/>
    <col min="8899" max="8902" width="0" style="168" hidden="1" customWidth="1"/>
    <col min="8903" max="8903" width="7.625" style="168" customWidth="1"/>
    <col min="8904" max="8907" width="0" style="168" hidden="1" customWidth="1"/>
    <col min="8908" max="8908" width="7.625" style="168" customWidth="1"/>
    <col min="8909" max="8912" width="0" style="168" hidden="1" customWidth="1"/>
    <col min="8913" max="8914" width="9" style="168"/>
    <col min="8915" max="8915" width="0" style="168" hidden="1" customWidth="1"/>
    <col min="8916" max="8961" width="9" style="168"/>
    <col min="8962" max="8962" width="3.25" style="168" customWidth="1"/>
    <col min="8963" max="8963" width="5.5" style="168" customWidth="1"/>
    <col min="8964" max="8964" width="7.625" style="168" customWidth="1"/>
    <col min="8965" max="8968" width="0" style="168" hidden="1" customWidth="1"/>
    <col min="8969" max="8969" width="7.625" style="168" customWidth="1"/>
    <col min="8970" max="8973" width="0" style="168" hidden="1" customWidth="1"/>
    <col min="8974" max="8974" width="7.625" style="168" customWidth="1"/>
    <col min="8975" max="8978" width="0" style="168" hidden="1" customWidth="1"/>
    <col min="8979" max="8979" width="7.625" style="168" customWidth="1"/>
    <col min="8980" max="8983" width="0" style="168" hidden="1" customWidth="1"/>
    <col min="8984" max="8984" width="7.625" style="168" customWidth="1"/>
    <col min="8985" max="8988" width="0" style="168" hidden="1" customWidth="1"/>
    <col min="8989" max="8989" width="7.625" style="168" customWidth="1"/>
    <col min="8990" max="8993" width="0" style="168" hidden="1" customWidth="1"/>
    <col min="8994" max="8994" width="7.625" style="168" customWidth="1"/>
    <col min="8995" max="8998" width="0" style="168" hidden="1" customWidth="1"/>
    <col min="8999" max="8999" width="7.625" style="168" customWidth="1"/>
    <col min="9000" max="9003" width="0" style="168" hidden="1" customWidth="1"/>
    <col min="9004" max="9004" width="7.625" style="168" customWidth="1"/>
    <col min="9005" max="9008" width="0" style="168" hidden="1" customWidth="1"/>
    <col min="9009" max="9009" width="7.625" style="168" customWidth="1"/>
    <col min="9010" max="9013" width="0" style="168" hidden="1" customWidth="1"/>
    <col min="9014" max="9014" width="7.625" style="168" customWidth="1"/>
    <col min="9015" max="9018" width="0" style="168" hidden="1" customWidth="1"/>
    <col min="9019" max="9019" width="7.625" style="168" customWidth="1"/>
    <col min="9020" max="9023" width="0" style="168" hidden="1" customWidth="1"/>
    <col min="9024" max="9024" width="7.625" style="168" customWidth="1"/>
    <col min="9025" max="9028" width="0" style="168" hidden="1" customWidth="1"/>
    <col min="9029" max="9029" width="7.625" style="168" customWidth="1"/>
    <col min="9030" max="9033" width="0" style="168" hidden="1" customWidth="1"/>
    <col min="9034" max="9034" width="7.625" style="168" customWidth="1"/>
    <col min="9035" max="9038" width="0" style="168" hidden="1" customWidth="1"/>
    <col min="9039" max="9039" width="7.625" style="168" customWidth="1"/>
    <col min="9040" max="9043" width="0" style="168" hidden="1" customWidth="1"/>
    <col min="9044" max="9044" width="7.625" style="168" customWidth="1"/>
    <col min="9045" max="9048" width="0" style="168" hidden="1" customWidth="1"/>
    <col min="9049" max="9049" width="7.625" style="168" customWidth="1"/>
    <col min="9050" max="9053" width="0" style="168" hidden="1" customWidth="1"/>
    <col min="9054" max="9054" width="7.625" style="168" customWidth="1"/>
    <col min="9055" max="9058" width="0" style="168" hidden="1" customWidth="1"/>
    <col min="9059" max="9059" width="7.625" style="168" customWidth="1"/>
    <col min="9060" max="9063" width="0" style="168" hidden="1" customWidth="1"/>
    <col min="9064" max="9064" width="7.625" style="168" customWidth="1"/>
    <col min="9065" max="9068" width="0" style="168" hidden="1" customWidth="1"/>
    <col min="9069" max="9069" width="7.625" style="168" customWidth="1"/>
    <col min="9070" max="9073" width="0" style="168" hidden="1" customWidth="1"/>
    <col min="9074" max="9074" width="7.625" style="168" customWidth="1"/>
    <col min="9075" max="9078" width="0" style="168" hidden="1" customWidth="1"/>
    <col min="9079" max="9079" width="7.625" style="168" customWidth="1"/>
    <col min="9080" max="9083" width="0" style="168" hidden="1" customWidth="1"/>
    <col min="9084" max="9084" width="7.625" style="168" customWidth="1"/>
    <col min="9085" max="9088" width="0" style="168" hidden="1" customWidth="1"/>
    <col min="9089" max="9089" width="7.625" style="168" customWidth="1"/>
    <col min="9090" max="9093" width="0" style="168" hidden="1" customWidth="1"/>
    <col min="9094" max="9094" width="7.625" style="168" customWidth="1"/>
    <col min="9095" max="9098" width="0" style="168" hidden="1" customWidth="1"/>
    <col min="9099" max="9099" width="7.625" style="168" customWidth="1"/>
    <col min="9100" max="9103" width="0" style="168" hidden="1" customWidth="1"/>
    <col min="9104" max="9104" width="7.625" style="168" customWidth="1"/>
    <col min="9105" max="9108" width="0" style="168" hidden="1" customWidth="1"/>
    <col min="9109" max="9109" width="7.625" style="168" customWidth="1"/>
    <col min="9110" max="9113" width="0" style="168" hidden="1" customWidth="1"/>
    <col min="9114" max="9114" width="7.625" style="168" customWidth="1"/>
    <col min="9115" max="9118" width="0" style="168" hidden="1" customWidth="1"/>
    <col min="9119" max="9119" width="7.625" style="168" customWidth="1"/>
    <col min="9120" max="9123" width="0" style="168" hidden="1" customWidth="1"/>
    <col min="9124" max="9124" width="7.625" style="168" customWidth="1"/>
    <col min="9125" max="9128" width="0" style="168" hidden="1" customWidth="1"/>
    <col min="9129" max="9129" width="7.625" style="168" customWidth="1"/>
    <col min="9130" max="9133" width="0" style="168" hidden="1" customWidth="1"/>
    <col min="9134" max="9134" width="7.625" style="168" customWidth="1"/>
    <col min="9135" max="9138" width="0" style="168" hidden="1" customWidth="1"/>
    <col min="9139" max="9139" width="7.625" style="168" customWidth="1"/>
    <col min="9140" max="9143" width="0" style="168" hidden="1" customWidth="1"/>
    <col min="9144" max="9144" width="7.625" style="168" customWidth="1"/>
    <col min="9145" max="9148" width="0" style="168" hidden="1" customWidth="1"/>
    <col min="9149" max="9149" width="7.625" style="168" customWidth="1"/>
    <col min="9150" max="9153" width="0" style="168" hidden="1" customWidth="1"/>
    <col min="9154" max="9154" width="7.625" style="168" customWidth="1"/>
    <col min="9155" max="9158" width="0" style="168" hidden="1" customWidth="1"/>
    <col min="9159" max="9159" width="7.625" style="168" customWidth="1"/>
    <col min="9160" max="9163" width="0" style="168" hidden="1" customWidth="1"/>
    <col min="9164" max="9164" width="7.625" style="168" customWidth="1"/>
    <col min="9165" max="9168" width="0" style="168" hidden="1" customWidth="1"/>
    <col min="9169" max="9170" width="9" style="168"/>
    <col min="9171" max="9171" width="0" style="168" hidden="1" customWidth="1"/>
    <col min="9172" max="9217" width="9" style="168"/>
    <col min="9218" max="9218" width="3.25" style="168" customWidth="1"/>
    <col min="9219" max="9219" width="5.5" style="168" customWidth="1"/>
    <col min="9220" max="9220" width="7.625" style="168" customWidth="1"/>
    <col min="9221" max="9224" width="0" style="168" hidden="1" customWidth="1"/>
    <col min="9225" max="9225" width="7.625" style="168" customWidth="1"/>
    <col min="9226" max="9229" width="0" style="168" hidden="1" customWidth="1"/>
    <col min="9230" max="9230" width="7.625" style="168" customWidth="1"/>
    <col min="9231" max="9234" width="0" style="168" hidden="1" customWidth="1"/>
    <col min="9235" max="9235" width="7.625" style="168" customWidth="1"/>
    <col min="9236" max="9239" width="0" style="168" hidden="1" customWidth="1"/>
    <col min="9240" max="9240" width="7.625" style="168" customWidth="1"/>
    <col min="9241" max="9244" width="0" style="168" hidden="1" customWidth="1"/>
    <col min="9245" max="9245" width="7.625" style="168" customWidth="1"/>
    <col min="9246" max="9249" width="0" style="168" hidden="1" customWidth="1"/>
    <col min="9250" max="9250" width="7.625" style="168" customWidth="1"/>
    <col min="9251" max="9254" width="0" style="168" hidden="1" customWidth="1"/>
    <col min="9255" max="9255" width="7.625" style="168" customWidth="1"/>
    <col min="9256" max="9259" width="0" style="168" hidden="1" customWidth="1"/>
    <col min="9260" max="9260" width="7.625" style="168" customWidth="1"/>
    <col min="9261" max="9264" width="0" style="168" hidden="1" customWidth="1"/>
    <col min="9265" max="9265" width="7.625" style="168" customWidth="1"/>
    <col min="9266" max="9269" width="0" style="168" hidden="1" customWidth="1"/>
    <col min="9270" max="9270" width="7.625" style="168" customWidth="1"/>
    <col min="9271" max="9274" width="0" style="168" hidden="1" customWidth="1"/>
    <col min="9275" max="9275" width="7.625" style="168" customWidth="1"/>
    <col min="9276" max="9279" width="0" style="168" hidden="1" customWidth="1"/>
    <col min="9280" max="9280" width="7.625" style="168" customWidth="1"/>
    <col min="9281" max="9284" width="0" style="168" hidden="1" customWidth="1"/>
    <col min="9285" max="9285" width="7.625" style="168" customWidth="1"/>
    <col min="9286" max="9289" width="0" style="168" hidden="1" customWidth="1"/>
    <col min="9290" max="9290" width="7.625" style="168" customWidth="1"/>
    <col min="9291" max="9294" width="0" style="168" hidden="1" customWidth="1"/>
    <col min="9295" max="9295" width="7.625" style="168" customWidth="1"/>
    <col min="9296" max="9299" width="0" style="168" hidden="1" customWidth="1"/>
    <col min="9300" max="9300" width="7.625" style="168" customWidth="1"/>
    <col min="9301" max="9304" width="0" style="168" hidden="1" customWidth="1"/>
    <col min="9305" max="9305" width="7.625" style="168" customWidth="1"/>
    <col min="9306" max="9309" width="0" style="168" hidden="1" customWidth="1"/>
    <col min="9310" max="9310" width="7.625" style="168" customWidth="1"/>
    <col min="9311" max="9314" width="0" style="168" hidden="1" customWidth="1"/>
    <col min="9315" max="9315" width="7.625" style="168" customWidth="1"/>
    <col min="9316" max="9319" width="0" style="168" hidden="1" customWidth="1"/>
    <col min="9320" max="9320" width="7.625" style="168" customWidth="1"/>
    <col min="9321" max="9324" width="0" style="168" hidden="1" customWidth="1"/>
    <col min="9325" max="9325" width="7.625" style="168" customWidth="1"/>
    <col min="9326" max="9329" width="0" style="168" hidden="1" customWidth="1"/>
    <col min="9330" max="9330" width="7.625" style="168" customWidth="1"/>
    <col min="9331" max="9334" width="0" style="168" hidden="1" customWidth="1"/>
    <col min="9335" max="9335" width="7.625" style="168" customWidth="1"/>
    <col min="9336" max="9339" width="0" style="168" hidden="1" customWidth="1"/>
    <col min="9340" max="9340" width="7.625" style="168" customWidth="1"/>
    <col min="9341" max="9344" width="0" style="168" hidden="1" customWidth="1"/>
    <col min="9345" max="9345" width="7.625" style="168" customWidth="1"/>
    <col min="9346" max="9349" width="0" style="168" hidden="1" customWidth="1"/>
    <col min="9350" max="9350" width="7.625" style="168" customWidth="1"/>
    <col min="9351" max="9354" width="0" style="168" hidden="1" customWidth="1"/>
    <col min="9355" max="9355" width="7.625" style="168" customWidth="1"/>
    <col min="9356" max="9359" width="0" style="168" hidden="1" customWidth="1"/>
    <col min="9360" max="9360" width="7.625" style="168" customWidth="1"/>
    <col min="9361" max="9364" width="0" style="168" hidden="1" customWidth="1"/>
    <col min="9365" max="9365" width="7.625" style="168" customWidth="1"/>
    <col min="9366" max="9369" width="0" style="168" hidden="1" customWidth="1"/>
    <col min="9370" max="9370" width="7.625" style="168" customWidth="1"/>
    <col min="9371" max="9374" width="0" style="168" hidden="1" customWidth="1"/>
    <col min="9375" max="9375" width="7.625" style="168" customWidth="1"/>
    <col min="9376" max="9379" width="0" style="168" hidden="1" customWidth="1"/>
    <col min="9380" max="9380" width="7.625" style="168" customWidth="1"/>
    <col min="9381" max="9384" width="0" style="168" hidden="1" customWidth="1"/>
    <col min="9385" max="9385" width="7.625" style="168" customWidth="1"/>
    <col min="9386" max="9389" width="0" style="168" hidden="1" customWidth="1"/>
    <col min="9390" max="9390" width="7.625" style="168" customWidth="1"/>
    <col min="9391" max="9394" width="0" style="168" hidden="1" customWidth="1"/>
    <col min="9395" max="9395" width="7.625" style="168" customWidth="1"/>
    <col min="9396" max="9399" width="0" style="168" hidden="1" customWidth="1"/>
    <col min="9400" max="9400" width="7.625" style="168" customWidth="1"/>
    <col min="9401" max="9404" width="0" style="168" hidden="1" customWidth="1"/>
    <col min="9405" max="9405" width="7.625" style="168" customWidth="1"/>
    <col min="9406" max="9409" width="0" style="168" hidden="1" customWidth="1"/>
    <col min="9410" max="9410" width="7.625" style="168" customWidth="1"/>
    <col min="9411" max="9414" width="0" style="168" hidden="1" customWidth="1"/>
    <col min="9415" max="9415" width="7.625" style="168" customWidth="1"/>
    <col min="9416" max="9419" width="0" style="168" hidden="1" customWidth="1"/>
    <col min="9420" max="9420" width="7.625" style="168" customWidth="1"/>
    <col min="9421" max="9424" width="0" style="168" hidden="1" customWidth="1"/>
    <col min="9425" max="9426" width="9" style="168"/>
    <col min="9427" max="9427" width="0" style="168" hidden="1" customWidth="1"/>
    <col min="9428" max="9473" width="9" style="168"/>
    <col min="9474" max="9474" width="3.25" style="168" customWidth="1"/>
    <col min="9475" max="9475" width="5.5" style="168" customWidth="1"/>
    <col min="9476" max="9476" width="7.625" style="168" customWidth="1"/>
    <col min="9477" max="9480" width="0" style="168" hidden="1" customWidth="1"/>
    <col min="9481" max="9481" width="7.625" style="168" customWidth="1"/>
    <col min="9482" max="9485" width="0" style="168" hidden="1" customWidth="1"/>
    <col min="9486" max="9486" width="7.625" style="168" customWidth="1"/>
    <col min="9487" max="9490" width="0" style="168" hidden="1" customWidth="1"/>
    <col min="9491" max="9491" width="7.625" style="168" customWidth="1"/>
    <col min="9492" max="9495" width="0" style="168" hidden="1" customWidth="1"/>
    <col min="9496" max="9496" width="7.625" style="168" customWidth="1"/>
    <col min="9497" max="9500" width="0" style="168" hidden="1" customWidth="1"/>
    <col min="9501" max="9501" width="7.625" style="168" customWidth="1"/>
    <col min="9502" max="9505" width="0" style="168" hidden="1" customWidth="1"/>
    <col min="9506" max="9506" width="7.625" style="168" customWidth="1"/>
    <col min="9507" max="9510" width="0" style="168" hidden="1" customWidth="1"/>
    <col min="9511" max="9511" width="7.625" style="168" customWidth="1"/>
    <col min="9512" max="9515" width="0" style="168" hidden="1" customWidth="1"/>
    <col min="9516" max="9516" width="7.625" style="168" customWidth="1"/>
    <col min="9517" max="9520" width="0" style="168" hidden="1" customWidth="1"/>
    <col min="9521" max="9521" width="7.625" style="168" customWidth="1"/>
    <col min="9522" max="9525" width="0" style="168" hidden="1" customWidth="1"/>
    <col min="9526" max="9526" width="7.625" style="168" customWidth="1"/>
    <col min="9527" max="9530" width="0" style="168" hidden="1" customWidth="1"/>
    <col min="9531" max="9531" width="7.625" style="168" customWidth="1"/>
    <col min="9532" max="9535" width="0" style="168" hidden="1" customWidth="1"/>
    <col min="9536" max="9536" width="7.625" style="168" customWidth="1"/>
    <col min="9537" max="9540" width="0" style="168" hidden="1" customWidth="1"/>
    <col min="9541" max="9541" width="7.625" style="168" customWidth="1"/>
    <col min="9542" max="9545" width="0" style="168" hidden="1" customWidth="1"/>
    <col min="9546" max="9546" width="7.625" style="168" customWidth="1"/>
    <col min="9547" max="9550" width="0" style="168" hidden="1" customWidth="1"/>
    <col min="9551" max="9551" width="7.625" style="168" customWidth="1"/>
    <col min="9552" max="9555" width="0" style="168" hidden="1" customWidth="1"/>
    <col min="9556" max="9556" width="7.625" style="168" customWidth="1"/>
    <col min="9557" max="9560" width="0" style="168" hidden="1" customWidth="1"/>
    <col min="9561" max="9561" width="7.625" style="168" customWidth="1"/>
    <col min="9562" max="9565" width="0" style="168" hidden="1" customWidth="1"/>
    <col min="9566" max="9566" width="7.625" style="168" customWidth="1"/>
    <col min="9567" max="9570" width="0" style="168" hidden="1" customWidth="1"/>
    <col min="9571" max="9571" width="7.625" style="168" customWidth="1"/>
    <col min="9572" max="9575" width="0" style="168" hidden="1" customWidth="1"/>
    <col min="9576" max="9576" width="7.625" style="168" customWidth="1"/>
    <col min="9577" max="9580" width="0" style="168" hidden="1" customWidth="1"/>
    <col min="9581" max="9581" width="7.625" style="168" customWidth="1"/>
    <col min="9582" max="9585" width="0" style="168" hidden="1" customWidth="1"/>
    <col min="9586" max="9586" width="7.625" style="168" customWidth="1"/>
    <col min="9587" max="9590" width="0" style="168" hidden="1" customWidth="1"/>
    <col min="9591" max="9591" width="7.625" style="168" customWidth="1"/>
    <col min="9592" max="9595" width="0" style="168" hidden="1" customWidth="1"/>
    <col min="9596" max="9596" width="7.625" style="168" customWidth="1"/>
    <col min="9597" max="9600" width="0" style="168" hidden="1" customWidth="1"/>
    <col min="9601" max="9601" width="7.625" style="168" customWidth="1"/>
    <col min="9602" max="9605" width="0" style="168" hidden="1" customWidth="1"/>
    <col min="9606" max="9606" width="7.625" style="168" customWidth="1"/>
    <col min="9607" max="9610" width="0" style="168" hidden="1" customWidth="1"/>
    <col min="9611" max="9611" width="7.625" style="168" customWidth="1"/>
    <col min="9612" max="9615" width="0" style="168" hidden="1" customWidth="1"/>
    <col min="9616" max="9616" width="7.625" style="168" customWidth="1"/>
    <col min="9617" max="9620" width="0" style="168" hidden="1" customWidth="1"/>
    <col min="9621" max="9621" width="7.625" style="168" customWidth="1"/>
    <col min="9622" max="9625" width="0" style="168" hidden="1" customWidth="1"/>
    <col min="9626" max="9626" width="7.625" style="168" customWidth="1"/>
    <col min="9627" max="9630" width="0" style="168" hidden="1" customWidth="1"/>
    <col min="9631" max="9631" width="7.625" style="168" customWidth="1"/>
    <col min="9632" max="9635" width="0" style="168" hidden="1" customWidth="1"/>
    <col min="9636" max="9636" width="7.625" style="168" customWidth="1"/>
    <col min="9637" max="9640" width="0" style="168" hidden="1" customWidth="1"/>
    <col min="9641" max="9641" width="7.625" style="168" customWidth="1"/>
    <col min="9642" max="9645" width="0" style="168" hidden="1" customWidth="1"/>
    <col min="9646" max="9646" width="7.625" style="168" customWidth="1"/>
    <col min="9647" max="9650" width="0" style="168" hidden="1" customWidth="1"/>
    <col min="9651" max="9651" width="7.625" style="168" customWidth="1"/>
    <col min="9652" max="9655" width="0" style="168" hidden="1" customWidth="1"/>
    <col min="9656" max="9656" width="7.625" style="168" customWidth="1"/>
    <col min="9657" max="9660" width="0" style="168" hidden="1" customWidth="1"/>
    <col min="9661" max="9661" width="7.625" style="168" customWidth="1"/>
    <col min="9662" max="9665" width="0" style="168" hidden="1" customWidth="1"/>
    <col min="9666" max="9666" width="7.625" style="168" customWidth="1"/>
    <col min="9667" max="9670" width="0" style="168" hidden="1" customWidth="1"/>
    <col min="9671" max="9671" width="7.625" style="168" customWidth="1"/>
    <col min="9672" max="9675" width="0" style="168" hidden="1" customWidth="1"/>
    <col min="9676" max="9676" width="7.625" style="168" customWidth="1"/>
    <col min="9677" max="9680" width="0" style="168" hidden="1" customWidth="1"/>
    <col min="9681" max="9682" width="9" style="168"/>
    <col min="9683" max="9683" width="0" style="168" hidden="1" customWidth="1"/>
    <col min="9684" max="9729" width="9" style="168"/>
    <col min="9730" max="9730" width="3.25" style="168" customWidth="1"/>
    <col min="9731" max="9731" width="5.5" style="168" customWidth="1"/>
    <col min="9732" max="9732" width="7.625" style="168" customWidth="1"/>
    <col min="9733" max="9736" width="0" style="168" hidden="1" customWidth="1"/>
    <col min="9737" max="9737" width="7.625" style="168" customWidth="1"/>
    <col min="9738" max="9741" width="0" style="168" hidden="1" customWidth="1"/>
    <col min="9742" max="9742" width="7.625" style="168" customWidth="1"/>
    <col min="9743" max="9746" width="0" style="168" hidden="1" customWidth="1"/>
    <col min="9747" max="9747" width="7.625" style="168" customWidth="1"/>
    <col min="9748" max="9751" width="0" style="168" hidden="1" customWidth="1"/>
    <col min="9752" max="9752" width="7.625" style="168" customWidth="1"/>
    <col min="9753" max="9756" width="0" style="168" hidden="1" customWidth="1"/>
    <col min="9757" max="9757" width="7.625" style="168" customWidth="1"/>
    <col min="9758" max="9761" width="0" style="168" hidden="1" customWidth="1"/>
    <col min="9762" max="9762" width="7.625" style="168" customWidth="1"/>
    <col min="9763" max="9766" width="0" style="168" hidden="1" customWidth="1"/>
    <col min="9767" max="9767" width="7.625" style="168" customWidth="1"/>
    <col min="9768" max="9771" width="0" style="168" hidden="1" customWidth="1"/>
    <col min="9772" max="9772" width="7.625" style="168" customWidth="1"/>
    <col min="9773" max="9776" width="0" style="168" hidden="1" customWidth="1"/>
    <col min="9777" max="9777" width="7.625" style="168" customWidth="1"/>
    <col min="9778" max="9781" width="0" style="168" hidden="1" customWidth="1"/>
    <col min="9782" max="9782" width="7.625" style="168" customWidth="1"/>
    <col min="9783" max="9786" width="0" style="168" hidden="1" customWidth="1"/>
    <col min="9787" max="9787" width="7.625" style="168" customWidth="1"/>
    <col min="9788" max="9791" width="0" style="168" hidden="1" customWidth="1"/>
    <col min="9792" max="9792" width="7.625" style="168" customWidth="1"/>
    <col min="9793" max="9796" width="0" style="168" hidden="1" customWidth="1"/>
    <col min="9797" max="9797" width="7.625" style="168" customWidth="1"/>
    <col min="9798" max="9801" width="0" style="168" hidden="1" customWidth="1"/>
    <col min="9802" max="9802" width="7.625" style="168" customWidth="1"/>
    <col min="9803" max="9806" width="0" style="168" hidden="1" customWidth="1"/>
    <col min="9807" max="9807" width="7.625" style="168" customWidth="1"/>
    <col min="9808" max="9811" width="0" style="168" hidden="1" customWidth="1"/>
    <col min="9812" max="9812" width="7.625" style="168" customWidth="1"/>
    <col min="9813" max="9816" width="0" style="168" hidden="1" customWidth="1"/>
    <col min="9817" max="9817" width="7.625" style="168" customWidth="1"/>
    <col min="9818" max="9821" width="0" style="168" hidden="1" customWidth="1"/>
    <col min="9822" max="9822" width="7.625" style="168" customWidth="1"/>
    <col min="9823" max="9826" width="0" style="168" hidden="1" customWidth="1"/>
    <col min="9827" max="9827" width="7.625" style="168" customWidth="1"/>
    <col min="9828" max="9831" width="0" style="168" hidden="1" customWidth="1"/>
    <col min="9832" max="9832" width="7.625" style="168" customWidth="1"/>
    <col min="9833" max="9836" width="0" style="168" hidden="1" customWidth="1"/>
    <col min="9837" max="9837" width="7.625" style="168" customWidth="1"/>
    <col min="9838" max="9841" width="0" style="168" hidden="1" customWidth="1"/>
    <col min="9842" max="9842" width="7.625" style="168" customWidth="1"/>
    <col min="9843" max="9846" width="0" style="168" hidden="1" customWidth="1"/>
    <col min="9847" max="9847" width="7.625" style="168" customWidth="1"/>
    <col min="9848" max="9851" width="0" style="168" hidden="1" customWidth="1"/>
    <col min="9852" max="9852" width="7.625" style="168" customWidth="1"/>
    <col min="9853" max="9856" width="0" style="168" hidden="1" customWidth="1"/>
    <col min="9857" max="9857" width="7.625" style="168" customWidth="1"/>
    <col min="9858" max="9861" width="0" style="168" hidden="1" customWidth="1"/>
    <col min="9862" max="9862" width="7.625" style="168" customWidth="1"/>
    <col min="9863" max="9866" width="0" style="168" hidden="1" customWidth="1"/>
    <col min="9867" max="9867" width="7.625" style="168" customWidth="1"/>
    <col min="9868" max="9871" width="0" style="168" hidden="1" customWidth="1"/>
    <col min="9872" max="9872" width="7.625" style="168" customWidth="1"/>
    <col min="9873" max="9876" width="0" style="168" hidden="1" customWidth="1"/>
    <col min="9877" max="9877" width="7.625" style="168" customWidth="1"/>
    <col min="9878" max="9881" width="0" style="168" hidden="1" customWidth="1"/>
    <col min="9882" max="9882" width="7.625" style="168" customWidth="1"/>
    <col min="9883" max="9886" width="0" style="168" hidden="1" customWidth="1"/>
    <col min="9887" max="9887" width="7.625" style="168" customWidth="1"/>
    <col min="9888" max="9891" width="0" style="168" hidden="1" customWidth="1"/>
    <col min="9892" max="9892" width="7.625" style="168" customWidth="1"/>
    <col min="9893" max="9896" width="0" style="168" hidden="1" customWidth="1"/>
    <col min="9897" max="9897" width="7.625" style="168" customWidth="1"/>
    <col min="9898" max="9901" width="0" style="168" hidden="1" customWidth="1"/>
    <col min="9902" max="9902" width="7.625" style="168" customWidth="1"/>
    <col min="9903" max="9906" width="0" style="168" hidden="1" customWidth="1"/>
    <col min="9907" max="9907" width="7.625" style="168" customWidth="1"/>
    <col min="9908" max="9911" width="0" style="168" hidden="1" customWidth="1"/>
    <col min="9912" max="9912" width="7.625" style="168" customWidth="1"/>
    <col min="9913" max="9916" width="0" style="168" hidden="1" customWidth="1"/>
    <col min="9917" max="9917" width="7.625" style="168" customWidth="1"/>
    <col min="9918" max="9921" width="0" style="168" hidden="1" customWidth="1"/>
    <col min="9922" max="9922" width="7.625" style="168" customWidth="1"/>
    <col min="9923" max="9926" width="0" style="168" hidden="1" customWidth="1"/>
    <col min="9927" max="9927" width="7.625" style="168" customWidth="1"/>
    <col min="9928" max="9931" width="0" style="168" hidden="1" customWidth="1"/>
    <col min="9932" max="9932" width="7.625" style="168" customWidth="1"/>
    <col min="9933" max="9936" width="0" style="168" hidden="1" customWidth="1"/>
    <col min="9937" max="9938" width="9" style="168"/>
    <col min="9939" max="9939" width="0" style="168" hidden="1" customWidth="1"/>
    <col min="9940" max="9985" width="9" style="168"/>
    <col min="9986" max="9986" width="3.25" style="168" customWidth="1"/>
    <col min="9987" max="9987" width="5.5" style="168" customWidth="1"/>
    <col min="9988" max="9988" width="7.625" style="168" customWidth="1"/>
    <col min="9989" max="9992" width="0" style="168" hidden="1" customWidth="1"/>
    <col min="9993" max="9993" width="7.625" style="168" customWidth="1"/>
    <col min="9994" max="9997" width="0" style="168" hidden="1" customWidth="1"/>
    <col min="9998" max="9998" width="7.625" style="168" customWidth="1"/>
    <col min="9999" max="10002" width="0" style="168" hidden="1" customWidth="1"/>
    <col min="10003" max="10003" width="7.625" style="168" customWidth="1"/>
    <col min="10004" max="10007" width="0" style="168" hidden="1" customWidth="1"/>
    <col min="10008" max="10008" width="7.625" style="168" customWidth="1"/>
    <col min="10009" max="10012" width="0" style="168" hidden="1" customWidth="1"/>
    <col min="10013" max="10013" width="7.625" style="168" customWidth="1"/>
    <col min="10014" max="10017" width="0" style="168" hidden="1" customWidth="1"/>
    <col min="10018" max="10018" width="7.625" style="168" customWidth="1"/>
    <col min="10019" max="10022" width="0" style="168" hidden="1" customWidth="1"/>
    <col min="10023" max="10023" width="7.625" style="168" customWidth="1"/>
    <col min="10024" max="10027" width="0" style="168" hidden="1" customWidth="1"/>
    <col min="10028" max="10028" width="7.625" style="168" customWidth="1"/>
    <col min="10029" max="10032" width="0" style="168" hidden="1" customWidth="1"/>
    <col min="10033" max="10033" width="7.625" style="168" customWidth="1"/>
    <col min="10034" max="10037" width="0" style="168" hidden="1" customWidth="1"/>
    <col min="10038" max="10038" width="7.625" style="168" customWidth="1"/>
    <col min="10039" max="10042" width="0" style="168" hidden="1" customWidth="1"/>
    <col min="10043" max="10043" width="7.625" style="168" customWidth="1"/>
    <col min="10044" max="10047" width="0" style="168" hidden="1" customWidth="1"/>
    <col min="10048" max="10048" width="7.625" style="168" customWidth="1"/>
    <col min="10049" max="10052" width="0" style="168" hidden="1" customWidth="1"/>
    <col min="10053" max="10053" width="7.625" style="168" customWidth="1"/>
    <col min="10054" max="10057" width="0" style="168" hidden="1" customWidth="1"/>
    <col min="10058" max="10058" width="7.625" style="168" customWidth="1"/>
    <col min="10059" max="10062" width="0" style="168" hidden="1" customWidth="1"/>
    <col min="10063" max="10063" width="7.625" style="168" customWidth="1"/>
    <col min="10064" max="10067" width="0" style="168" hidden="1" customWidth="1"/>
    <col min="10068" max="10068" width="7.625" style="168" customWidth="1"/>
    <col min="10069" max="10072" width="0" style="168" hidden="1" customWidth="1"/>
    <col min="10073" max="10073" width="7.625" style="168" customWidth="1"/>
    <col min="10074" max="10077" width="0" style="168" hidden="1" customWidth="1"/>
    <col min="10078" max="10078" width="7.625" style="168" customWidth="1"/>
    <col min="10079" max="10082" width="0" style="168" hidden="1" customWidth="1"/>
    <col min="10083" max="10083" width="7.625" style="168" customWidth="1"/>
    <col min="10084" max="10087" width="0" style="168" hidden="1" customWidth="1"/>
    <col min="10088" max="10088" width="7.625" style="168" customWidth="1"/>
    <col min="10089" max="10092" width="0" style="168" hidden="1" customWidth="1"/>
    <col min="10093" max="10093" width="7.625" style="168" customWidth="1"/>
    <col min="10094" max="10097" width="0" style="168" hidden="1" customWidth="1"/>
    <col min="10098" max="10098" width="7.625" style="168" customWidth="1"/>
    <col min="10099" max="10102" width="0" style="168" hidden="1" customWidth="1"/>
    <col min="10103" max="10103" width="7.625" style="168" customWidth="1"/>
    <col min="10104" max="10107" width="0" style="168" hidden="1" customWidth="1"/>
    <col min="10108" max="10108" width="7.625" style="168" customWidth="1"/>
    <col min="10109" max="10112" width="0" style="168" hidden="1" customWidth="1"/>
    <col min="10113" max="10113" width="7.625" style="168" customWidth="1"/>
    <col min="10114" max="10117" width="0" style="168" hidden="1" customWidth="1"/>
    <col min="10118" max="10118" width="7.625" style="168" customWidth="1"/>
    <col min="10119" max="10122" width="0" style="168" hidden="1" customWidth="1"/>
    <col min="10123" max="10123" width="7.625" style="168" customWidth="1"/>
    <col min="10124" max="10127" width="0" style="168" hidden="1" customWidth="1"/>
    <col min="10128" max="10128" width="7.625" style="168" customWidth="1"/>
    <col min="10129" max="10132" width="0" style="168" hidden="1" customWidth="1"/>
    <col min="10133" max="10133" width="7.625" style="168" customWidth="1"/>
    <col min="10134" max="10137" width="0" style="168" hidden="1" customWidth="1"/>
    <col min="10138" max="10138" width="7.625" style="168" customWidth="1"/>
    <col min="10139" max="10142" width="0" style="168" hidden="1" customWidth="1"/>
    <col min="10143" max="10143" width="7.625" style="168" customWidth="1"/>
    <col min="10144" max="10147" width="0" style="168" hidden="1" customWidth="1"/>
    <col min="10148" max="10148" width="7.625" style="168" customWidth="1"/>
    <col min="10149" max="10152" width="0" style="168" hidden="1" customWidth="1"/>
    <col min="10153" max="10153" width="7.625" style="168" customWidth="1"/>
    <col min="10154" max="10157" width="0" style="168" hidden="1" customWidth="1"/>
    <col min="10158" max="10158" width="7.625" style="168" customWidth="1"/>
    <col min="10159" max="10162" width="0" style="168" hidden="1" customWidth="1"/>
    <col min="10163" max="10163" width="7.625" style="168" customWidth="1"/>
    <col min="10164" max="10167" width="0" style="168" hidden="1" customWidth="1"/>
    <col min="10168" max="10168" width="7.625" style="168" customWidth="1"/>
    <col min="10169" max="10172" width="0" style="168" hidden="1" customWidth="1"/>
    <col min="10173" max="10173" width="7.625" style="168" customWidth="1"/>
    <col min="10174" max="10177" width="0" style="168" hidden="1" customWidth="1"/>
    <col min="10178" max="10178" width="7.625" style="168" customWidth="1"/>
    <col min="10179" max="10182" width="0" style="168" hidden="1" customWidth="1"/>
    <col min="10183" max="10183" width="7.625" style="168" customWidth="1"/>
    <col min="10184" max="10187" width="0" style="168" hidden="1" customWidth="1"/>
    <col min="10188" max="10188" width="7.625" style="168" customWidth="1"/>
    <col min="10189" max="10192" width="0" style="168" hidden="1" customWidth="1"/>
    <col min="10193" max="10194" width="9" style="168"/>
    <col min="10195" max="10195" width="0" style="168" hidden="1" customWidth="1"/>
    <col min="10196" max="10241" width="9" style="168"/>
    <col min="10242" max="10242" width="3.25" style="168" customWidth="1"/>
    <col min="10243" max="10243" width="5.5" style="168" customWidth="1"/>
    <col min="10244" max="10244" width="7.625" style="168" customWidth="1"/>
    <col min="10245" max="10248" width="0" style="168" hidden="1" customWidth="1"/>
    <col min="10249" max="10249" width="7.625" style="168" customWidth="1"/>
    <col min="10250" max="10253" width="0" style="168" hidden="1" customWidth="1"/>
    <col min="10254" max="10254" width="7.625" style="168" customWidth="1"/>
    <col min="10255" max="10258" width="0" style="168" hidden="1" customWidth="1"/>
    <col min="10259" max="10259" width="7.625" style="168" customWidth="1"/>
    <col min="10260" max="10263" width="0" style="168" hidden="1" customWidth="1"/>
    <col min="10264" max="10264" width="7.625" style="168" customWidth="1"/>
    <col min="10265" max="10268" width="0" style="168" hidden="1" customWidth="1"/>
    <col min="10269" max="10269" width="7.625" style="168" customWidth="1"/>
    <col min="10270" max="10273" width="0" style="168" hidden="1" customWidth="1"/>
    <col min="10274" max="10274" width="7.625" style="168" customWidth="1"/>
    <col min="10275" max="10278" width="0" style="168" hidden="1" customWidth="1"/>
    <col min="10279" max="10279" width="7.625" style="168" customWidth="1"/>
    <col min="10280" max="10283" width="0" style="168" hidden="1" customWidth="1"/>
    <col min="10284" max="10284" width="7.625" style="168" customWidth="1"/>
    <col min="10285" max="10288" width="0" style="168" hidden="1" customWidth="1"/>
    <col min="10289" max="10289" width="7.625" style="168" customWidth="1"/>
    <col min="10290" max="10293" width="0" style="168" hidden="1" customWidth="1"/>
    <col min="10294" max="10294" width="7.625" style="168" customWidth="1"/>
    <col min="10295" max="10298" width="0" style="168" hidden="1" customWidth="1"/>
    <col min="10299" max="10299" width="7.625" style="168" customWidth="1"/>
    <col min="10300" max="10303" width="0" style="168" hidden="1" customWidth="1"/>
    <col min="10304" max="10304" width="7.625" style="168" customWidth="1"/>
    <col min="10305" max="10308" width="0" style="168" hidden="1" customWidth="1"/>
    <col min="10309" max="10309" width="7.625" style="168" customWidth="1"/>
    <col min="10310" max="10313" width="0" style="168" hidden="1" customWidth="1"/>
    <col min="10314" max="10314" width="7.625" style="168" customWidth="1"/>
    <col min="10315" max="10318" width="0" style="168" hidden="1" customWidth="1"/>
    <col min="10319" max="10319" width="7.625" style="168" customWidth="1"/>
    <col min="10320" max="10323" width="0" style="168" hidden="1" customWidth="1"/>
    <col min="10324" max="10324" width="7.625" style="168" customWidth="1"/>
    <col min="10325" max="10328" width="0" style="168" hidden="1" customWidth="1"/>
    <col min="10329" max="10329" width="7.625" style="168" customWidth="1"/>
    <col min="10330" max="10333" width="0" style="168" hidden="1" customWidth="1"/>
    <col min="10334" max="10334" width="7.625" style="168" customWidth="1"/>
    <col min="10335" max="10338" width="0" style="168" hidden="1" customWidth="1"/>
    <col min="10339" max="10339" width="7.625" style="168" customWidth="1"/>
    <col min="10340" max="10343" width="0" style="168" hidden="1" customWidth="1"/>
    <col min="10344" max="10344" width="7.625" style="168" customWidth="1"/>
    <col min="10345" max="10348" width="0" style="168" hidden="1" customWidth="1"/>
    <col min="10349" max="10349" width="7.625" style="168" customWidth="1"/>
    <col min="10350" max="10353" width="0" style="168" hidden="1" customWidth="1"/>
    <col min="10354" max="10354" width="7.625" style="168" customWidth="1"/>
    <col min="10355" max="10358" width="0" style="168" hidden="1" customWidth="1"/>
    <col min="10359" max="10359" width="7.625" style="168" customWidth="1"/>
    <col min="10360" max="10363" width="0" style="168" hidden="1" customWidth="1"/>
    <col min="10364" max="10364" width="7.625" style="168" customWidth="1"/>
    <col min="10365" max="10368" width="0" style="168" hidden="1" customWidth="1"/>
    <col min="10369" max="10369" width="7.625" style="168" customWidth="1"/>
    <col min="10370" max="10373" width="0" style="168" hidden="1" customWidth="1"/>
    <col min="10374" max="10374" width="7.625" style="168" customWidth="1"/>
    <col min="10375" max="10378" width="0" style="168" hidden="1" customWidth="1"/>
    <col min="10379" max="10379" width="7.625" style="168" customWidth="1"/>
    <col min="10380" max="10383" width="0" style="168" hidden="1" customWidth="1"/>
    <col min="10384" max="10384" width="7.625" style="168" customWidth="1"/>
    <col min="10385" max="10388" width="0" style="168" hidden="1" customWidth="1"/>
    <col min="10389" max="10389" width="7.625" style="168" customWidth="1"/>
    <col min="10390" max="10393" width="0" style="168" hidden="1" customWidth="1"/>
    <col min="10394" max="10394" width="7.625" style="168" customWidth="1"/>
    <col min="10395" max="10398" width="0" style="168" hidden="1" customWidth="1"/>
    <col min="10399" max="10399" width="7.625" style="168" customWidth="1"/>
    <col min="10400" max="10403" width="0" style="168" hidden="1" customWidth="1"/>
    <col min="10404" max="10404" width="7.625" style="168" customWidth="1"/>
    <col min="10405" max="10408" width="0" style="168" hidden="1" customWidth="1"/>
    <col min="10409" max="10409" width="7.625" style="168" customWidth="1"/>
    <col min="10410" max="10413" width="0" style="168" hidden="1" customWidth="1"/>
    <col min="10414" max="10414" width="7.625" style="168" customWidth="1"/>
    <col min="10415" max="10418" width="0" style="168" hidden="1" customWidth="1"/>
    <col min="10419" max="10419" width="7.625" style="168" customWidth="1"/>
    <col min="10420" max="10423" width="0" style="168" hidden="1" customWidth="1"/>
    <col min="10424" max="10424" width="7.625" style="168" customWidth="1"/>
    <col min="10425" max="10428" width="0" style="168" hidden="1" customWidth="1"/>
    <col min="10429" max="10429" width="7.625" style="168" customWidth="1"/>
    <col min="10430" max="10433" width="0" style="168" hidden="1" customWidth="1"/>
    <col min="10434" max="10434" width="7.625" style="168" customWidth="1"/>
    <col min="10435" max="10438" width="0" style="168" hidden="1" customWidth="1"/>
    <col min="10439" max="10439" width="7.625" style="168" customWidth="1"/>
    <col min="10440" max="10443" width="0" style="168" hidden="1" customWidth="1"/>
    <col min="10444" max="10444" width="7.625" style="168" customWidth="1"/>
    <col min="10445" max="10448" width="0" style="168" hidden="1" customWidth="1"/>
    <col min="10449" max="10450" width="9" style="168"/>
    <col min="10451" max="10451" width="0" style="168" hidden="1" customWidth="1"/>
    <col min="10452" max="10497" width="9" style="168"/>
    <col min="10498" max="10498" width="3.25" style="168" customWidth="1"/>
    <col min="10499" max="10499" width="5.5" style="168" customWidth="1"/>
    <col min="10500" max="10500" width="7.625" style="168" customWidth="1"/>
    <col min="10501" max="10504" width="0" style="168" hidden="1" customWidth="1"/>
    <col min="10505" max="10505" width="7.625" style="168" customWidth="1"/>
    <col min="10506" max="10509" width="0" style="168" hidden="1" customWidth="1"/>
    <col min="10510" max="10510" width="7.625" style="168" customWidth="1"/>
    <col min="10511" max="10514" width="0" style="168" hidden="1" customWidth="1"/>
    <col min="10515" max="10515" width="7.625" style="168" customWidth="1"/>
    <col min="10516" max="10519" width="0" style="168" hidden="1" customWidth="1"/>
    <col min="10520" max="10520" width="7.625" style="168" customWidth="1"/>
    <col min="10521" max="10524" width="0" style="168" hidden="1" customWidth="1"/>
    <col min="10525" max="10525" width="7.625" style="168" customWidth="1"/>
    <col min="10526" max="10529" width="0" style="168" hidden="1" customWidth="1"/>
    <col min="10530" max="10530" width="7.625" style="168" customWidth="1"/>
    <col min="10531" max="10534" width="0" style="168" hidden="1" customWidth="1"/>
    <col min="10535" max="10535" width="7.625" style="168" customWidth="1"/>
    <col min="10536" max="10539" width="0" style="168" hidden="1" customWidth="1"/>
    <col min="10540" max="10540" width="7.625" style="168" customWidth="1"/>
    <col min="10541" max="10544" width="0" style="168" hidden="1" customWidth="1"/>
    <col min="10545" max="10545" width="7.625" style="168" customWidth="1"/>
    <col min="10546" max="10549" width="0" style="168" hidden="1" customWidth="1"/>
    <col min="10550" max="10550" width="7.625" style="168" customWidth="1"/>
    <col min="10551" max="10554" width="0" style="168" hidden="1" customWidth="1"/>
    <col min="10555" max="10555" width="7.625" style="168" customWidth="1"/>
    <col min="10556" max="10559" width="0" style="168" hidden="1" customWidth="1"/>
    <col min="10560" max="10560" width="7.625" style="168" customWidth="1"/>
    <col min="10561" max="10564" width="0" style="168" hidden="1" customWidth="1"/>
    <col min="10565" max="10565" width="7.625" style="168" customWidth="1"/>
    <col min="10566" max="10569" width="0" style="168" hidden="1" customWidth="1"/>
    <col min="10570" max="10570" width="7.625" style="168" customWidth="1"/>
    <col min="10571" max="10574" width="0" style="168" hidden="1" customWidth="1"/>
    <col min="10575" max="10575" width="7.625" style="168" customWidth="1"/>
    <col min="10576" max="10579" width="0" style="168" hidden="1" customWidth="1"/>
    <col min="10580" max="10580" width="7.625" style="168" customWidth="1"/>
    <col min="10581" max="10584" width="0" style="168" hidden="1" customWidth="1"/>
    <col min="10585" max="10585" width="7.625" style="168" customWidth="1"/>
    <col min="10586" max="10589" width="0" style="168" hidden="1" customWidth="1"/>
    <col min="10590" max="10590" width="7.625" style="168" customWidth="1"/>
    <col min="10591" max="10594" width="0" style="168" hidden="1" customWidth="1"/>
    <col min="10595" max="10595" width="7.625" style="168" customWidth="1"/>
    <col min="10596" max="10599" width="0" style="168" hidden="1" customWidth="1"/>
    <col min="10600" max="10600" width="7.625" style="168" customWidth="1"/>
    <col min="10601" max="10604" width="0" style="168" hidden="1" customWidth="1"/>
    <col min="10605" max="10605" width="7.625" style="168" customWidth="1"/>
    <col min="10606" max="10609" width="0" style="168" hidden="1" customWidth="1"/>
    <col min="10610" max="10610" width="7.625" style="168" customWidth="1"/>
    <col min="10611" max="10614" width="0" style="168" hidden="1" customWidth="1"/>
    <col min="10615" max="10615" width="7.625" style="168" customWidth="1"/>
    <col min="10616" max="10619" width="0" style="168" hidden="1" customWidth="1"/>
    <col min="10620" max="10620" width="7.625" style="168" customWidth="1"/>
    <col min="10621" max="10624" width="0" style="168" hidden="1" customWidth="1"/>
    <col min="10625" max="10625" width="7.625" style="168" customWidth="1"/>
    <col min="10626" max="10629" width="0" style="168" hidden="1" customWidth="1"/>
    <col min="10630" max="10630" width="7.625" style="168" customWidth="1"/>
    <col min="10631" max="10634" width="0" style="168" hidden="1" customWidth="1"/>
    <col min="10635" max="10635" width="7.625" style="168" customWidth="1"/>
    <col min="10636" max="10639" width="0" style="168" hidden="1" customWidth="1"/>
    <col min="10640" max="10640" width="7.625" style="168" customWidth="1"/>
    <col min="10641" max="10644" width="0" style="168" hidden="1" customWidth="1"/>
    <col min="10645" max="10645" width="7.625" style="168" customWidth="1"/>
    <col min="10646" max="10649" width="0" style="168" hidden="1" customWidth="1"/>
    <col min="10650" max="10650" width="7.625" style="168" customWidth="1"/>
    <col min="10651" max="10654" width="0" style="168" hidden="1" customWidth="1"/>
    <col min="10655" max="10655" width="7.625" style="168" customWidth="1"/>
    <col min="10656" max="10659" width="0" style="168" hidden="1" customWidth="1"/>
    <col min="10660" max="10660" width="7.625" style="168" customWidth="1"/>
    <col min="10661" max="10664" width="0" style="168" hidden="1" customWidth="1"/>
    <col min="10665" max="10665" width="7.625" style="168" customWidth="1"/>
    <col min="10666" max="10669" width="0" style="168" hidden="1" customWidth="1"/>
    <col min="10670" max="10670" width="7.625" style="168" customWidth="1"/>
    <col min="10671" max="10674" width="0" style="168" hidden="1" customWidth="1"/>
    <col min="10675" max="10675" width="7.625" style="168" customWidth="1"/>
    <col min="10676" max="10679" width="0" style="168" hidden="1" customWidth="1"/>
    <col min="10680" max="10680" width="7.625" style="168" customWidth="1"/>
    <col min="10681" max="10684" width="0" style="168" hidden="1" customWidth="1"/>
    <col min="10685" max="10685" width="7.625" style="168" customWidth="1"/>
    <col min="10686" max="10689" width="0" style="168" hidden="1" customWidth="1"/>
    <col min="10690" max="10690" width="7.625" style="168" customWidth="1"/>
    <col min="10691" max="10694" width="0" style="168" hidden="1" customWidth="1"/>
    <col min="10695" max="10695" width="7.625" style="168" customWidth="1"/>
    <col min="10696" max="10699" width="0" style="168" hidden="1" customWidth="1"/>
    <col min="10700" max="10700" width="7.625" style="168" customWidth="1"/>
    <col min="10701" max="10704" width="0" style="168" hidden="1" customWidth="1"/>
    <col min="10705" max="10706" width="9" style="168"/>
    <col min="10707" max="10707" width="0" style="168" hidden="1" customWidth="1"/>
    <col min="10708" max="10753" width="9" style="168"/>
    <col min="10754" max="10754" width="3.25" style="168" customWidth="1"/>
    <col min="10755" max="10755" width="5.5" style="168" customWidth="1"/>
    <col min="10756" max="10756" width="7.625" style="168" customWidth="1"/>
    <col min="10757" max="10760" width="0" style="168" hidden="1" customWidth="1"/>
    <col min="10761" max="10761" width="7.625" style="168" customWidth="1"/>
    <col min="10762" max="10765" width="0" style="168" hidden="1" customWidth="1"/>
    <col min="10766" max="10766" width="7.625" style="168" customWidth="1"/>
    <col min="10767" max="10770" width="0" style="168" hidden="1" customWidth="1"/>
    <col min="10771" max="10771" width="7.625" style="168" customWidth="1"/>
    <col min="10772" max="10775" width="0" style="168" hidden="1" customWidth="1"/>
    <col min="10776" max="10776" width="7.625" style="168" customWidth="1"/>
    <col min="10777" max="10780" width="0" style="168" hidden="1" customWidth="1"/>
    <col min="10781" max="10781" width="7.625" style="168" customWidth="1"/>
    <col min="10782" max="10785" width="0" style="168" hidden="1" customWidth="1"/>
    <col min="10786" max="10786" width="7.625" style="168" customWidth="1"/>
    <col min="10787" max="10790" width="0" style="168" hidden="1" customWidth="1"/>
    <col min="10791" max="10791" width="7.625" style="168" customWidth="1"/>
    <col min="10792" max="10795" width="0" style="168" hidden="1" customWidth="1"/>
    <col min="10796" max="10796" width="7.625" style="168" customWidth="1"/>
    <col min="10797" max="10800" width="0" style="168" hidden="1" customWidth="1"/>
    <col min="10801" max="10801" width="7.625" style="168" customWidth="1"/>
    <col min="10802" max="10805" width="0" style="168" hidden="1" customWidth="1"/>
    <col min="10806" max="10806" width="7.625" style="168" customWidth="1"/>
    <col min="10807" max="10810" width="0" style="168" hidden="1" customWidth="1"/>
    <col min="10811" max="10811" width="7.625" style="168" customWidth="1"/>
    <col min="10812" max="10815" width="0" style="168" hidden="1" customWidth="1"/>
    <col min="10816" max="10816" width="7.625" style="168" customWidth="1"/>
    <col min="10817" max="10820" width="0" style="168" hidden="1" customWidth="1"/>
    <col min="10821" max="10821" width="7.625" style="168" customWidth="1"/>
    <col min="10822" max="10825" width="0" style="168" hidden="1" customWidth="1"/>
    <col min="10826" max="10826" width="7.625" style="168" customWidth="1"/>
    <col min="10827" max="10830" width="0" style="168" hidden="1" customWidth="1"/>
    <col min="10831" max="10831" width="7.625" style="168" customWidth="1"/>
    <col min="10832" max="10835" width="0" style="168" hidden="1" customWidth="1"/>
    <col min="10836" max="10836" width="7.625" style="168" customWidth="1"/>
    <col min="10837" max="10840" width="0" style="168" hidden="1" customWidth="1"/>
    <col min="10841" max="10841" width="7.625" style="168" customWidth="1"/>
    <col min="10842" max="10845" width="0" style="168" hidden="1" customWidth="1"/>
    <col min="10846" max="10846" width="7.625" style="168" customWidth="1"/>
    <col min="10847" max="10850" width="0" style="168" hidden="1" customWidth="1"/>
    <col min="10851" max="10851" width="7.625" style="168" customWidth="1"/>
    <col min="10852" max="10855" width="0" style="168" hidden="1" customWidth="1"/>
    <col min="10856" max="10856" width="7.625" style="168" customWidth="1"/>
    <col min="10857" max="10860" width="0" style="168" hidden="1" customWidth="1"/>
    <col min="10861" max="10861" width="7.625" style="168" customWidth="1"/>
    <col min="10862" max="10865" width="0" style="168" hidden="1" customWidth="1"/>
    <col min="10866" max="10866" width="7.625" style="168" customWidth="1"/>
    <col min="10867" max="10870" width="0" style="168" hidden="1" customWidth="1"/>
    <col min="10871" max="10871" width="7.625" style="168" customWidth="1"/>
    <col min="10872" max="10875" width="0" style="168" hidden="1" customWidth="1"/>
    <col min="10876" max="10876" width="7.625" style="168" customWidth="1"/>
    <col min="10877" max="10880" width="0" style="168" hidden="1" customWidth="1"/>
    <col min="10881" max="10881" width="7.625" style="168" customWidth="1"/>
    <col min="10882" max="10885" width="0" style="168" hidden="1" customWidth="1"/>
    <col min="10886" max="10886" width="7.625" style="168" customWidth="1"/>
    <col min="10887" max="10890" width="0" style="168" hidden="1" customWidth="1"/>
    <col min="10891" max="10891" width="7.625" style="168" customWidth="1"/>
    <col min="10892" max="10895" width="0" style="168" hidden="1" customWidth="1"/>
    <col min="10896" max="10896" width="7.625" style="168" customWidth="1"/>
    <col min="10897" max="10900" width="0" style="168" hidden="1" customWidth="1"/>
    <col min="10901" max="10901" width="7.625" style="168" customWidth="1"/>
    <col min="10902" max="10905" width="0" style="168" hidden="1" customWidth="1"/>
    <col min="10906" max="10906" width="7.625" style="168" customWidth="1"/>
    <col min="10907" max="10910" width="0" style="168" hidden="1" customWidth="1"/>
    <col min="10911" max="10911" width="7.625" style="168" customWidth="1"/>
    <col min="10912" max="10915" width="0" style="168" hidden="1" customWidth="1"/>
    <col min="10916" max="10916" width="7.625" style="168" customWidth="1"/>
    <col min="10917" max="10920" width="0" style="168" hidden="1" customWidth="1"/>
    <col min="10921" max="10921" width="7.625" style="168" customWidth="1"/>
    <col min="10922" max="10925" width="0" style="168" hidden="1" customWidth="1"/>
    <col min="10926" max="10926" width="7.625" style="168" customWidth="1"/>
    <col min="10927" max="10930" width="0" style="168" hidden="1" customWidth="1"/>
    <col min="10931" max="10931" width="7.625" style="168" customWidth="1"/>
    <col min="10932" max="10935" width="0" style="168" hidden="1" customWidth="1"/>
    <col min="10936" max="10936" width="7.625" style="168" customWidth="1"/>
    <col min="10937" max="10940" width="0" style="168" hidden="1" customWidth="1"/>
    <col min="10941" max="10941" width="7.625" style="168" customWidth="1"/>
    <col min="10942" max="10945" width="0" style="168" hidden="1" customWidth="1"/>
    <col min="10946" max="10946" width="7.625" style="168" customWidth="1"/>
    <col min="10947" max="10950" width="0" style="168" hidden="1" customWidth="1"/>
    <col min="10951" max="10951" width="7.625" style="168" customWidth="1"/>
    <col min="10952" max="10955" width="0" style="168" hidden="1" customWidth="1"/>
    <col min="10956" max="10956" width="7.625" style="168" customWidth="1"/>
    <col min="10957" max="10960" width="0" style="168" hidden="1" customWidth="1"/>
    <col min="10961" max="10962" width="9" style="168"/>
    <col min="10963" max="10963" width="0" style="168" hidden="1" customWidth="1"/>
    <col min="10964" max="11009" width="9" style="168"/>
    <col min="11010" max="11010" width="3.25" style="168" customWidth="1"/>
    <col min="11011" max="11011" width="5.5" style="168" customWidth="1"/>
    <col min="11012" max="11012" width="7.625" style="168" customWidth="1"/>
    <col min="11013" max="11016" width="0" style="168" hidden="1" customWidth="1"/>
    <col min="11017" max="11017" width="7.625" style="168" customWidth="1"/>
    <col min="11018" max="11021" width="0" style="168" hidden="1" customWidth="1"/>
    <col min="11022" max="11022" width="7.625" style="168" customWidth="1"/>
    <col min="11023" max="11026" width="0" style="168" hidden="1" customWidth="1"/>
    <col min="11027" max="11027" width="7.625" style="168" customWidth="1"/>
    <col min="11028" max="11031" width="0" style="168" hidden="1" customWidth="1"/>
    <col min="11032" max="11032" width="7.625" style="168" customWidth="1"/>
    <col min="11033" max="11036" width="0" style="168" hidden="1" customWidth="1"/>
    <col min="11037" max="11037" width="7.625" style="168" customWidth="1"/>
    <col min="11038" max="11041" width="0" style="168" hidden="1" customWidth="1"/>
    <col min="11042" max="11042" width="7.625" style="168" customWidth="1"/>
    <col min="11043" max="11046" width="0" style="168" hidden="1" customWidth="1"/>
    <col min="11047" max="11047" width="7.625" style="168" customWidth="1"/>
    <col min="11048" max="11051" width="0" style="168" hidden="1" customWidth="1"/>
    <col min="11052" max="11052" width="7.625" style="168" customWidth="1"/>
    <col min="11053" max="11056" width="0" style="168" hidden="1" customWidth="1"/>
    <col min="11057" max="11057" width="7.625" style="168" customWidth="1"/>
    <col min="11058" max="11061" width="0" style="168" hidden="1" customWidth="1"/>
    <col min="11062" max="11062" width="7.625" style="168" customWidth="1"/>
    <col min="11063" max="11066" width="0" style="168" hidden="1" customWidth="1"/>
    <col min="11067" max="11067" width="7.625" style="168" customWidth="1"/>
    <col min="11068" max="11071" width="0" style="168" hidden="1" customWidth="1"/>
    <col min="11072" max="11072" width="7.625" style="168" customWidth="1"/>
    <col min="11073" max="11076" width="0" style="168" hidden="1" customWidth="1"/>
    <col min="11077" max="11077" width="7.625" style="168" customWidth="1"/>
    <col min="11078" max="11081" width="0" style="168" hidden="1" customWidth="1"/>
    <col min="11082" max="11082" width="7.625" style="168" customWidth="1"/>
    <col min="11083" max="11086" width="0" style="168" hidden="1" customWidth="1"/>
    <col min="11087" max="11087" width="7.625" style="168" customWidth="1"/>
    <col min="11088" max="11091" width="0" style="168" hidden="1" customWidth="1"/>
    <col min="11092" max="11092" width="7.625" style="168" customWidth="1"/>
    <col min="11093" max="11096" width="0" style="168" hidden="1" customWidth="1"/>
    <col min="11097" max="11097" width="7.625" style="168" customWidth="1"/>
    <col min="11098" max="11101" width="0" style="168" hidden="1" customWidth="1"/>
    <col min="11102" max="11102" width="7.625" style="168" customWidth="1"/>
    <col min="11103" max="11106" width="0" style="168" hidden="1" customWidth="1"/>
    <col min="11107" max="11107" width="7.625" style="168" customWidth="1"/>
    <col min="11108" max="11111" width="0" style="168" hidden="1" customWidth="1"/>
    <col min="11112" max="11112" width="7.625" style="168" customWidth="1"/>
    <col min="11113" max="11116" width="0" style="168" hidden="1" customWidth="1"/>
    <col min="11117" max="11117" width="7.625" style="168" customWidth="1"/>
    <col min="11118" max="11121" width="0" style="168" hidden="1" customWidth="1"/>
    <col min="11122" max="11122" width="7.625" style="168" customWidth="1"/>
    <col min="11123" max="11126" width="0" style="168" hidden="1" customWidth="1"/>
    <col min="11127" max="11127" width="7.625" style="168" customWidth="1"/>
    <col min="11128" max="11131" width="0" style="168" hidden="1" customWidth="1"/>
    <col min="11132" max="11132" width="7.625" style="168" customWidth="1"/>
    <col min="11133" max="11136" width="0" style="168" hidden="1" customWidth="1"/>
    <col min="11137" max="11137" width="7.625" style="168" customWidth="1"/>
    <col min="11138" max="11141" width="0" style="168" hidden="1" customWidth="1"/>
    <col min="11142" max="11142" width="7.625" style="168" customWidth="1"/>
    <col min="11143" max="11146" width="0" style="168" hidden="1" customWidth="1"/>
    <col min="11147" max="11147" width="7.625" style="168" customWidth="1"/>
    <col min="11148" max="11151" width="0" style="168" hidden="1" customWidth="1"/>
    <col min="11152" max="11152" width="7.625" style="168" customWidth="1"/>
    <col min="11153" max="11156" width="0" style="168" hidden="1" customWidth="1"/>
    <col min="11157" max="11157" width="7.625" style="168" customWidth="1"/>
    <col min="11158" max="11161" width="0" style="168" hidden="1" customWidth="1"/>
    <col min="11162" max="11162" width="7.625" style="168" customWidth="1"/>
    <col min="11163" max="11166" width="0" style="168" hidden="1" customWidth="1"/>
    <col min="11167" max="11167" width="7.625" style="168" customWidth="1"/>
    <col min="11168" max="11171" width="0" style="168" hidden="1" customWidth="1"/>
    <col min="11172" max="11172" width="7.625" style="168" customWidth="1"/>
    <col min="11173" max="11176" width="0" style="168" hidden="1" customWidth="1"/>
    <col min="11177" max="11177" width="7.625" style="168" customWidth="1"/>
    <col min="11178" max="11181" width="0" style="168" hidden="1" customWidth="1"/>
    <col min="11182" max="11182" width="7.625" style="168" customWidth="1"/>
    <col min="11183" max="11186" width="0" style="168" hidden="1" customWidth="1"/>
    <col min="11187" max="11187" width="7.625" style="168" customWidth="1"/>
    <col min="11188" max="11191" width="0" style="168" hidden="1" customWidth="1"/>
    <col min="11192" max="11192" width="7.625" style="168" customWidth="1"/>
    <col min="11193" max="11196" width="0" style="168" hidden="1" customWidth="1"/>
    <col min="11197" max="11197" width="7.625" style="168" customWidth="1"/>
    <col min="11198" max="11201" width="0" style="168" hidden="1" customWidth="1"/>
    <col min="11202" max="11202" width="7.625" style="168" customWidth="1"/>
    <col min="11203" max="11206" width="0" style="168" hidden="1" customWidth="1"/>
    <col min="11207" max="11207" width="7.625" style="168" customWidth="1"/>
    <col min="11208" max="11211" width="0" style="168" hidden="1" customWidth="1"/>
    <col min="11212" max="11212" width="7.625" style="168" customWidth="1"/>
    <col min="11213" max="11216" width="0" style="168" hidden="1" customWidth="1"/>
    <col min="11217" max="11218" width="9" style="168"/>
    <col min="11219" max="11219" width="0" style="168" hidden="1" customWidth="1"/>
    <col min="11220" max="11265" width="9" style="168"/>
    <col min="11266" max="11266" width="3.25" style="168" customWidth="1"/>
    <col min="11267" max="11267" width="5.5" style="168" customWidth="1"/>
    <col min="11268" max="11268" width="7.625" style="168" customWidth="1"/>
    <col min="11269" max="11272" width="0" style="168" hidden="1" customWidth="1"/>
    <col min="11273" max="11273" width="7.625" style="168" customWidth="1"/>
    <col min="11274" max="11277" width="0" style="168" hidden="1" customWidth="1"/>
    <col min="11278" max="11278" width="7.625" style="168" customWidth="1"/>
    <col min="11279" max="11282" width="0" style="168" hidden="1" customWidth="1"/>
    <col min="11283" max="11283" width="7.625" style="168" customWidth="1"/>
    <col min="11284" max="11287" width="0" style="168" hidden="1" customWidth="1"/>
    <col min="11288" max="11288" width="7.625" style="168" customWidth="1"/>
    <col min="11289" max="11292" width="0" style="168" hidden="1" customWidth="1"/>
    <col min="11293" max="11293" width="7.625" style="168" customWidth="1"/>
    <col min="11294" max="11297" width="0" style="168" hidden="1" customWidth="1"/>
    <col min="11298" max="11298" width="7.625" style="168" customWidth="1"/>
    <col min="11299" max="11302" width="0" style="168" hidden="1" customWidth="1"/>
    <col min="11303" max="11303" width="7.625" style="168" customWidth="1"/>
    <col min="11304" max="11307" width="0" style="168" hidden="1" customWidth="1"/>
    <col min="11308" max="11308" width="7.625" style="168" customWidth="1"/>
    <col min="11309" max="11312" width="0" style="168" hidden="1" customWidth="1"/>
    <col min="11313" max="11313" width="7.625" style="168" customWidth="1"/>
    <col min="11314" max="11317" width="0" style="168" hidden="1" customWidth="1"/>
    <col min="11318" max="11318" width="7.625" style="168" customWidth="1"/>
    <col min="11319" max="11322" width="0" style="168" hidden="1" customWidth="1"/>
    <col min="11323" max="11323" width="7.625" style="168" customWidth="1"/>
    <col min="11324" max="11327" width="0" style="168" hidden="1" customWidth="1"/>
    <col min="11328" max="11328" width="7.625" style="168" customWidth="1"/>
    <col min="11329" max="11332" width="0" style="168" hidden="1" customWidth="1"/>
    <col min="11333" max="11333" width="7.625" style="168" customWidth="1"/>
    <col min="11334" max="11337" width="0" style="168" hidden="1" customWidth="1"/>
    <col min="11338" max="11338" width="7.625" style="168" customWidth="1"/>
    <col min="11339" max="11342" width="0" style="168" hidden="1" customWidth="1"/>
    <col min="11343" max="11343" width="7.625" style="168" customWidth="1"/>
    <col min="11344" max="11347" width="0" style="168" hidden="1" customWidth="1"/>
    <col min="11348" max="11348" width="7.625" style="168" customWidth="1"/>
    <col min="11349" max="11352" width="0" style="168" hidden="1" customWidth="1"/>
    <col min="11353" max="11353" width="7.625" style="168" customWidth="1"/>
    <col min="11354" max="11357" width="0" style="168" hidden="1" customWidth="1"/>
    <col min="11358" max="11358" width="7.625" style="168" customWidth="1"/>
    <col min="11359" max="11362" width="0" style="168" hidden="1" customWidth="1"/>
    <col min="11363" max="11363" width="7.625" style="168" customWidth="1"/>
    <col min="11364" max="11367" width="0" style="168" hidden="1" customWidth="1"/>
    <col min="11368" max="11368" width="7.625" style="168" customWidth="1"/>
    <col min="11369" max="11372" width="0" style="168" hidden="1" customWidth="1"/>
    <col min="11373" max="11373" width="7.625" style="168" customWidth="1"/>
    <col min="11374" max="11377" width="0" style="168" hidden="1" customWidth="1"/>
    <col min="11378" max="11378" width="7.625" style="168" customWidth="1"/>
    <col min="11379" max="11382" width="0" style="168" hidden="1" customWidth="1"/>
    <col min="11383" max="11383" width="7.625" style="168" customWidth="1"/>
    <col min="11384" max="11387" width="0" style="168" hidden="1" customWidth="1"/>
    <col min="11388" max="11388" width="7.625" style="168" customWidth="1"/>
    <col min="11389" max="11392" width="0" style="168" hidden="1" customWidth="1"/>
    <col min="11393" max="11393" width="7.625" style="168" customWidth="1"/>
    <col min="11394" max="11397" width="0" style="168" hidden="1" customWidth="1"/>
    <col min="11398" max="11398" width="7.625" style="168" customWidth="1"/>
    <col min="11399" max="11402" width="0" style="168" hidden="1" customWidth="1"/>
    <col min="11403" max="11403" width="7.625" style="168" customWidth="1"/>
    <col min="11404" max="11407" width="0" style="168" hidden="1" customWidth="1"/>
    <col min="11408" max="11408" width="7.625" style="168" customWidth="1"/>
    <col min="11409" max="11412" width="0" style="168" hidden="1" customWidth="1"/>
    <col min="11413" max="11413" width="7.625" style="168" customWidth="1"/>
    <col min="11414" max="11417" width="0" style="168" hidden="1" customWidth="1"/>
    <col min="11418" max="11418" width="7.625" style="168" customWidth="1"/>
    <col min="11419" max="11422" width="0" style="168" hidden="1" customWidth="1"/>
    <col min="11423" max="11423" width="7.625" style="168" customWidth="1"/>
    <col min="11424" max="11427" width="0" style="168" hidden="1" customWidth="1"/>
    <col min="11428" max="11428" width="7.625" style="168" customWidth="1"/>
    <col min="11429" max="11432" width="0" style="168" hidden="1" customWidth="1"/>
    <col min="11433" max="11433" width="7.625" style="168" customWidth="1"/>
    <col min="11434" max="11437" width="0" style="168" hidden="1" customWidth="1"/>
    <col min="11438" max="11438" width="7.625" style="168" customWidth="1"/>
    <col min="11439" max="11442" width="0" style="168" hidden="1" customWidth="1"/>
    <col min="11443" max="11443" width="7.625" style="168" customWidth="1"/>
    <col min="11444" max="11447" width="0" style="168" hidden="1" customWidth="1"/>
    <col min="11448" max="11448" width="7.625" style="168" customWidth="1"/>
    <col min="11449" max="11452" width="0" style="168" hidden="1" customWidth="1"/>
    <col min="11453" max="11453" width="7.625" style="168" customWidth="1"/>
    <col min="11454" max="11457" width="0" style="168" hidden="1" customWidth="1"/>
    <col min="11458" max="11458" width="7.625" style="168" customWidth="1"/>
    <col min="11459" max="11462" width="0" style="168" hidden="1" customWidth="1"/>
    <col min="11463" max="11463" width="7.625" style="168" customWidth="1"/>
    <col min="11464" max="11467" width="0" style="168" hidden="1" customWidth="1"/>
    <col min="11468" max="11468" width="7.625" style="168" customWidth="1"/>
    <col min="11469" max="11472" width="0" style="168" hidden="1" customWidth="1"/>
    <col min="11473" max="11474" width="9" style="168"/>
    <col min="11475" max="11475" width="0" style="168" hidden="1" customWidth="1"/>
    <col min="11476" max="11521" width="9" style="168"/>
    <col min="11522" max="11522" width="3.25" style="168" customWidth="1"/>
    <col min="11523" max="11523" width="5.5" style="168" customWidth="1"/>
    <col min="11524" max="11524" width="7.625" style="168" customWidth="1"/>
    <col min="11525" max="11528" width="0" style="168" hidden="1" customWidth="1"/>
    <col min="11529" max="11529" width="7.625" style="168" customWidth="1"/>
    <col min="11530" max="11533" width="0" style="168" hidden="1" customWidth="1"/>
    <col min="11534" max="11534" width="7.625" style="168" customWidth="1"/>
    <col min="11535" max="11538" width="0" style="168" hidden="1" customWidth="1"/>
    <col min="11539" max="11539" width="7.625" style="168" customWidth="1"/>
    <col min="11540" max="11543" width="0" style="168" hidden="1" customWidth="1"/>
    <col min="11544" max="11544" width="7.625" style="168" customWidth="1"/>
    <col min="11545" max="11548" width="0" style="168" hidden="1" customWidth="1"/>
    <col min="11549" max="11549" width="7.625" style="168" customWidth="1"/>
    <col min="11550" max="11553" width="0" style="168" hidden="1" customWidth="1"/>
    <col min="11554" max="11554" width="7.625" style="168" customWidth="1"/>
    <col min="11555" max="11558" width="0" style="168" hidden="1" customWidth="1"/>
    <col min="11559" max="11559" width="7.625" style="168" customWidth="1"/>
    <col min="11560" max="11563" width="0" style="168" hidden="1" customWidth="1"/>
    <col min="11564" max="11564" width="7.625" style="168" customWidth="1"/>
    <col min="11565" max="11568" width="0" style="168" hidden="1" customWidth="1"/>
    <col min="11569" max="11569" width="7.625" style="168" customWidth="1"/>
    <col min="11570" max="11573" width="0" style="168" hidden="1" customWidth="1"/>
    <col min="11574" max="11574" width="7.625" style="168" customWidth="1"/>
    <col min="11575" max="11578" width="0" style="168" hidden="1" customWidth="1"/>
    <col min="11579" max="11579" width="7.625" style="168" customWidth="1"/>
    <col min="11580" max="11583" width="0" style="168" hidden="1" customWidth="1"/>
    <col min="11584" max="11584" width="7.625" style="168" customWidth="1"/>
    <col min="11585" max="11588" width="0" style="168" hidden="1" customWidth="1"/>
    <col min="11589" max="11589" width="7.625" style="168" customWidth="1"/>
    <col min="11590" max="11593" width="0" style="168" hidden="1" customWidth="1"/>
    <col min="11594" max="11594" width="7.625" style="168" customWidth="1"/>
    <col min="11595" max="11598" width="0" style="168" hidden="1" customWidth="1"/>
    <col min="11599" max="11599" width="7.625" style="168" customWidth="1"/>
    <col min="11600" max="11603" width="0" style="168" hidden="1" customWidth="1"/>
    <col min="11604" max="11604" width="7.625" style="168" customWidth="1"/>
    <col min="11605" max="11608" width="0" style="168" hidden="1" customWidth="1"/>
    <col min="11609" max="11609" width="7.625" style="168" customWidth="1"/>
    <col min="11610" max="11613" width="0" style="168" hidden="1" customWidth="1"/>
    <col min="11614" max="11614" width="7.625" style="168" customWidth="1"/>
    <col min="11615" max="11618" width="0" style="168" hidden="1" customWidth="1"/>
    <col min="11619" max="11619" width="7.625" style="168" customWidth="1"/>
    <col min="11620" max="11623" width="0" style="168" hidden="1" customWidth="1"/>
    <col min="11624" max="11624" width="7.625" style="168" customWidth="1"/>
    <col min="11625" max="11628" width="0" style="168" hidden="1" customWidth="1"/>
    <col min="11629" max="11629" width="7.625" style="168" customWidth="1"/>
    <col min="11630" max="11633" width="0" style="168" hidden="1" customWidth="1"/>
    <col min="11634" max="11634" width="7.625" style="168" customWidth="1"/>
    <col min="11635" max="11638" width="0" style="168" hidden="1" customWidth="1"/>
    <col min="11639" max="11639" width="7.625" style="168" customWidth="1"/>
    <col min="11640" max="11643" width="0" style="168" hidden="1" customWidth="1"/>
    <col min="11644" max="11644" width="7.625" style="168" customWidth="1"/>
    <col min="11645" max="11648" width="0" style="168" hidden="1" customWidth="1"/>
    <col min="11649" max="11649" width="7.625" style="168" customWidth="1"/>
    <col min="11650" max="11653" width="0" style="168" hidden="1" customWidth="1"/>
    <col min="11654" max="11654" width="7.625" style="168" customWidth="1"/>
    <col min="11655" max="11658" width="0" style="168" hidden="1" customWidth="1"/>
    <col min="11659" max="11659" width="7.625" style="168" customWidth="1"/>
    <col min="11660" max="11663" width="0" style="168" hidden="1" customWidth="1"/>
    <col min="11664" max="11664" width="7.625" style="168" customWidth="1"/>
    <col min="11665" max="11668" width="0" style="168" hidden="1" customWidth="1"/>
    <col min="11669" max="11669" width="7.625" style="168" customWidth="1"/>
    <col min="11670" max="11673" width="0" style="168" hidden="1" customWidth="1"/>
    <col min="11674" max="11674" width="7.625" style="168" customWidth="1"/>
    <col min="11675" max="11678" width="0" style="168" hidden="1" customWidth="1"/>
    <col min="11679" max="11679" width="7.625" style="168" customWidth="1"/>
    <col min="11680" max="11683" width="0" style="168" hidden="1" customWidth="1"/>
    <col min="11684" max="11684" width="7.625" style="168" customWidth="1"/>
    <col min="11685" max="11688" width="0" style="168" hidden="1" customWidth="1"/>
    <col min="11689" max="11689" width="7.625" style="168" customWidth="1"/>
    <col min="11690" max="11693" width="0" style="168" hidden="1" customWidth="1"/>
    <col min="11694" max="11694" width="7.625" style="168" customWidth="1"/>
    <col min="11695" max="11698" width="0" style="168" hidden="1" customWidth="1"/>
    <col min="11699" max="11699" width="7.625" style="168" customWidth="1"/>
    <col min="11700" max="11703" width="0" style="168" hidden="1" customWidth="1"/>
    <col min="11704" max="11704" width="7.625" style="168" customWidth="1"/>
    <col min="11705" max="11708" width="0" style="168" hidden="1" customWidth="1"/>
    <col min="11709" max="11709" width="7.625" style="168" customWidth="1"/>
    <col min="11710" max="11713" width="0" style="168" hidden="1" customWidth="1"/>
    <col min="11714" max="11714" width="7.625" style="168" customWidth="1"/>
    <col min="11715" max="11718" width="0" style="168" hidden="1" customWidth="1"/>
    <col min="11719" max="11719" width="7.625" style="168" customWidth="1"/>
    <col min="11720" max="11723" width="0" style="168" hidden="1" customWidth="1"/>
    <col min="11724" max="11724" width="7.625" style="168" customWidth="1"/>
    <col min="11725" max="11728" width="0" style="168" hidden="1" customWidth="1"/>
    <col min="11729" max="11730" width="9" style="168"/>
    <col min="11731" max="11731" width="0" style="168" hidden="1" customWidth="1"/>
    <col min="11732" max="11777" width="9" style="168"/>
    <col min="11778" max="11778" width="3.25" style="168" customWidth="1"/>
    <col min="11779" max="11779" width="5.5" style="168" customWidth="1"/>
    <col min="11780" max="11780" width="7.625" style="168" customWidth="1"/>
    <col min="11781" max="11784" width="0" style="168" hidden="1" customWidth="1"/>
    <col min="11785" max="11785" width="7.625" style="168" customWidth="1"/>
    <col min="11786" max="11789" width="0" style="168" hidden="1" customWidth="1"/>
    <col min="11790" max="11790" width="7.625" style="168" customWidth="1"/>
    <col min="11791" max="11794" width="0" style="168" hidden="1" customWidth="1"/>
    <col min="11795" max="11795" width="7.625" style="168" customWidth="1"/>
    <col min="11796" max="11799" width="0" style="168" hidden="1" customWidth="1"/>
    <col min="11800" max="11800" width="7.625" style="168" customWidth="1"/>
    <col min="11801" max="11804" width="0" style="168" hidden="1" customWidth="1"/>
    <col min="11805" max="11805" width="7.625" style="168" customWidth="1"/>
    <col min="11806" max="11809" width="0" style="168" hidden="1" customWidth="1"/>
    <col min="11810" max="11810" width="7.625" style="168" customWidth="1"/>
    <col min="11811" max="11814" width="0" style="168" hidden="1" customWidth="1"/>
    <col min="11815" max="11815" width="7.625" style="168" customWidth="1"/>
    <col min="11816" max="11819" width="0" style="168" hidden="1" customWidth="1"/>
    <col min="11820" max="11820" width="7.625" style="168" customWidth="1"/>
    <col min="11821" max="11824" width="0" style="168" hidden="1" customWidth="1"/>
    <col min="11825" max="11825" width="7.625" style="168" customWidth="1"/>
    <col min="11826" max="11829" width="0" style="168" hidden="1" customWidth="1"/>
    <col min="11830" max="11830" width="7.625" style="168" customWidth="1"/>
    <col min="11831" max="11834" width="0" style="168" hidden="1" customWidth="1"/>
    <col min="11835" max="11835" width="7.625" style="168" customWidth="1"/>
    <col min="11836" max="11839" width="0" style="168" hidden="1" customWidth="1"/>
    <col min="11840" max="11840" width="7.625" style="168" customWidth="1"/>
    <col min="11841" max="11844" width="0" style="168" hidden="1" customWidth="1"/>
    <col min="11845" max="11845" width="7.625" style="168" customWidth="1"/>
    <col min="11846" max="11849" width="0" style="168" hidden="1" customWidth="1"/>
    <col min="11850" max="11850" width="7.625" style="168" customWidth="1"/>
    <col min="11851" max="11854" width="0" style="168" hidden="1" customWidth="1"/>
    <col min="11855" max="11855" width="7.625" style="168" customWidth="1"/>
    <col min="11856" max="11859" width="0" style="168" hidden="1" customWidth="1"/>
    <col min="11860" max="11860" width="7.625" style="168" customWidth="1"/>
    <col min="11861" max="11864" width="0" style="168" hidden="1" customWidth="1"/>
    <col min="11865" max="11865" width="7.625" style="168" customWidth="1"/>
    <col min="11866" max="11869" width="0" style="168" hidden="1" customWidth="1"/>
    <col min="11870" max="11870" width="7.625" style="168" customWidth="1"/>
    <col min="11871" max="11874" width="0" style="168" hidden="1" customWidth="1"/>
    <col min="11875" max="11875" width="7.625" style="168" customWidth="1"/>
    <col min="11876" max="11879" width="0" style="168" hidden="1" customWidth="1"/>
    <col min="11880" max="11880" width="7.625" style="168" customWidth="1"/>
    <col min="11881" max="11884" width="0" style="168" hidden="1" customWidth="1"/>
    <col min="11885" max="11885" width="7.625" style="168" customWidth="1"/>
    <col min="11886" max="11889" width="0" style="168" hidden="1" customWidth="1"/>
    <col min="11890" max="11890" width="7.625" style="168" customWidth="1"/>
    <col min="11891" max="11894" width="0" style="168" hidden="1" customWidth="1"/>
    <col min="11895" max="11895" width="7.625" style="168" customWidth="1"/>
    <col min="11896" max="11899" width="0" style="168" hidden="1" customWidth="1"/>
    <col min="11900" max="11900" width="7.625" style="168" customWidth="1"/>
    <col min="11901" max="11904" width="0" style="168" hidden="1" customWidth="1"/>
    <col min="11905" max="11905" width="7.625" style="168" customWidth="1"/>
    <col min="11906" max="11909" width="0" style="168" hidden="1" customWidth="1"/>
    <col min="11910" max="11910" width="7.625" style="168" customWidth="1"/>
    <col min="11911" max="11914" width="0" style="168" hidden="1" customWidth="1"/>
    <col min="11915" max="11915" width="7.625" style="168" customWidth="1"/>
    <col min="11916" max="11919" width="0" style="168" hidden="1" customWidth="1"/>
    <col min="11920" max="11920" width="7.625" style="168" customWidth="1"/>
    <col min="11921" max="11924" width="0" style="168" hidden="1" customWidth="1"/>
    <col min="11925" max="11925" width="7.625" style="168" customWidth="1"/>
    <col min="11926" max="11929" width="0" style="168" hidden="1" customWidth="1"/>
    <col min="11930" max="11930" width="7.625" style="168" customWidth="1"/>
    <col min="11931" max="11934" width="0" style="168" hidden="1" customWidth="1"/>
    <col min="11935" max="11935" width="7.625" style="168" customWidth="1"/>
    <col min="11936" max="11939" width="0" style="168" hidden="1" customWidth="1"/>
    <col min="11940" max="11940" width="7.625" style="168" customWidth="1"/>
    <col min="11941" max="11944" width="0" style="168" hidden="1" customWidth="1"/>
    <col min="11945" max="11945" width="7.625" style="168" customWidth="1"/>
    <col min="11946" max="11949" width="0" style="168" hidden="1" customWidth="1"/>
    <col min="11950" max="11950" width="7.625" style="168" customWidth="1"/>
    <col min="11951" max="11954" width="0" style="168" hidden="1" customWidth="1"/>
    <col min="11955" max="11955" width="7.625" style="168" customWidth="1"/>
    <col min="11956" max="11959" width="0" style="168" hidden="1" customWidth="1"/>
    <col min="11960" max="11960" width="7.625" style="168" customWidth="1"/>
    <col min="11961" max="11964" width="0" style="168" hidden="1" customWidth="1"/>
    <col min="11965" max="11965" width="7.625" style="168" customWidth="1"/>
    <col min="11966" max="11969" width="0" style="168" hidden="1" customWidth="1"/>
    <col min="11970" max="11970" width="7.625" style="168" customWidth="1"/>
    <col min="11971" max="11974" width="0" style="168" hidden="1" customWidth="1"/>
    <col min="11975" max="11975" width="7.625" style="168" customWidth="1"/>
    <col min="11976" max="11979" width="0" style="168" hidden="1" customWidth="1"/>
    <col min="11980" max="11980" width="7.625" style="168" customWidth="1"/>
    <col min="11981" max="11984" width="0" style="168" hidden="1" customWidth="1"/>
    <col min="11985" max="11986" width="9" style="168"/>
    <col min="11987" max="11987" width="0" style="168" hidden="1" customWidth="1"/>
    <col min="11988" max="12033" width="9" style="168"/>
    <col min="12034" max="12034" width="3.25" style="168" customWidth="1"/>
    <col min="12035" max="12035" width="5.5" style="168" customWidth="1"/>
    <col min="12036" max="12036" width="7.625" style="168" customWidth="1"/>
    <col min="12037" max="12040" width="0" style="168" hidden="1" customWidth="1"/>
    <col min="12041" max="12041" width="7.625" style="168" customWidth="1"/>
    <col min="12042" max="12045" width="0" style="168" hidden="1" customWidth="1"/>
    <col min="12046" max="12046" width="7.625" style="168" customWidth="1"/>
    <col min="12047" max="12050" width="0" style="168" hidden="1" customWidth="1"/>
    <col min="12051" max="12051" width="7.625" style="168" customWidth="1"/>
    <col min="12052" max="12055" width="0" style="168" hidden="1" customWidth="1"/>
    <col min="12056" max="12056" width="7.625" style="168" customWidth="1"/>
    <col min="12057" max="12060" width="0" style="168" hidden="1" customWidth="1"/>
    <col min="12061" max="12061" width="7.625" style="168" customWidth="1"/>
    <col min="12062" max="12065" width="0" style="168" hidden="1" customWidth="1"/>
    <col min="12066" max="12066" width="7.625" style="168" customWidth="1"/>
    <col min="12067" max="12070" width="0" style="168" hidden="1" customWidth="1"/>
    <col min="12071" max="12071" width="7.625" style="168" customWidth="1"/>
    <col min="12072" max="12075" width="0" style="168" hidden="1" customWidth="1"/>
    <col min="12076" max="12076" width="7.625" style="168" customWidth="1"/>
    <col min="12077" max="12080" width="0" style="168" hidden="1" customWidth="1"/>
    <col min="12081" max="12081" width="7.625" style="168" customWidth="1"/>
    <col min="12082" max="12085" width="0" style="168" hidden="1" customWidth="1"/>
    <col min="12086" max="12086" width="7.625" style="168" customWidth="1"/>
    <col min="12087" max="12090" width="0" style="168" hidden="1" customWidth="1"/>
    <col min="12091" max="12091" width="7.625" style="168" customWidth="1"/>
    <col min="12092" max="12095" width="0" style="168" hidden="1" customWidth="1"/>
    <col min="12096" max="12096" width="7.625" style="168" customWidth="1"/>
    <col min="12097" max="12100" width="0" style="168" hidden="1" customWidth="1"/>
    <col min="12101" max="12101" width="7.625" style="168" customWidth="1"/>
    <col min="12102" max="12105" width="0" style="168" hidden="1" customWidth="1"/>
    <col min="12106" max="12106" width="7.625" style="168" customWidth="1"/>
    <col min="12107" max="12110" width="0" style="168" hidden="1" customWidth="1"/>
    <col min="12111" max="12111" width="7.625" style="168" customWidth="1"/>
    <col min="12112" max="12115" width="0" style="168" hidden="1" customWidth="1"/>
    <col min="12116" max="12116" width="7.625" style="168" customWidth="1"/>
    <col min="12117" max="12120" width="0" style="168" hidden="1" customWidth="1"/>
    <col min="12121" max="12121" width="7.625" style="168" customWidth="1"/>
    <col min="12122" max="12125" width="0" style="168" hidden="1" customWidth="1"/>
    <col min="12126" max="12126" width="7.625" style="168" customWidth="1"/>
    <col min="12127" max="12130" width="0" style="168" hidden="1" customWidth="1"/>
    <col min="12131" max="12131" width="7.625" style="168" customWidth="1"/>
    <col min="12132" max="12135" width="0" style="168" hidden="1" customWidth="1"/>
    <col min="12136" max="12136" width="7.625" style="168" customWidth="1"/>
    <col min="12137" max="12140" width="0" style="168" hidden="1" customWidth="1"/>
    <col min="12141" max="12141" width="7.625" style="168" customWidth="1"/>
    <col min="12142" max="12145" width="0" style="168" hidden="1" customWidth="1"/>
    <col min="12146" max="12146" width="7.625" style="168" customWidth="1"/>
    <col min="12147" max="12150" width="0" style="168" hidden="1" customWidth="1"/>
    <col min="12151" max="12151" width="7.625" style="168" customWidth="1"/>
    <col min="12152" max="12155" width="0" style="168" hidden="1" customWidth="1"/>
    <col min="12156" max="12156" width="7.625" style="168" customWidth="1"/>
    <col min="12157" max="12160" width="0" style="168" hidden="1" customWidth="1"/>
    <col min="12161" max="12161" width="7.625" style="168" customWidth="1"/>
    <col min="12162" max="12165" width="0" style="168" hidden="1" customWidth="1"/>
    <col min="12166" max="12166" width="7.625" style="168" customWidth="1"/>
    <col min="12167" max="12170" width="0" style="168" hidden="1" customWidth="1"/>
    <col min="12171" max="12171" width="7.625" style="168" customWidth="1"/>
    <col min="12172" max="12175" width="0" style="168" hidden="1" customWidth="1"/>
    <col min="12176" max="12176" width="7.625" style="168" customWidth="1"/>
    <col min="12177" max="12180" width="0" style="168" hidden="1" customWidth="1"/>
    <col min="12181" max="12181" width="7.625" style="168" customWidth="1"/>
    <col min="12182" max="12185" width="0" style="168" hidden="1" customWidth="1"/>
    <col min="12186" max="12186" width="7.625" style="168" customWidth="1"/>
    <col min="12187" max="12190" width="0" style="168" hidden="1" customWidth="1"/>
    <col min="12191" max="12191" width="7.625" style="168" customWidth="1"/>
    <col min="12192" max="12195" width="0" style="168" hidden="1" customWidth="1"/>
    <col min="12196" max="12196" width="7.625" style="168" customWidth="1"/>
    <col min="12197" max="12200" width="0" style="168" hidden="1" customWidth="1"/>
    <col min="12201" max="12201" width="7.625" style="168" customWidth="1"/>
    <col min="12202" max="12205" width="0" style="168" hidden="1" customWidth="1"/>
    <col min="12206" max="12206" width="7.625" style="168" customWidth="1"/>
    <col min="12207" max="12210" width="0" style="168" hidden="1" customWidth="1"/>
    <col min="12211" max="12211" width="7.625" style="168" customWidth="1"/>
    <col min="12212" max="12215" width="0" style="168" hidden="1" customWidth="1"/>
    <col min="12216" max="12216" width="7.625" style="168" customWidth="1"/>
    <col min="12217" max="12220" width="0" style="168" hidden="1" customWidth="1"/>
    <col min="12221" max="12221" width="7.625" style="168" customWidth="1"/>
    <col min="12222" max="12225" width="0" style="168" hidden="1" customWidth="1"/>
    <col min="12226" max="12226" width="7.625" style="168" customWidth="1"/>
    <col min="12227" max="12230" width="0" style="168" hidden="1" customWidth="1"/>
    <col min="12231" max="12231" width="7.625" style="168" customWidth="1"/>
    <col min="12232" max="12235" width="0" style="168" hidden="1" customWidth="1"/>
    <col min="12236" max="12236" width="7.625" style="168" customWidth="1"/>
    <col min="12237" max="12240" width="0" style="168" hidden="1" customWidth="1"/>
    <col min="12241" max="12242" width="9" style="168"/>
    <col min="12243" max="12243" width="0" style="168" hidden="1" customWidth="1"/>
    <col min="12244" max="12289" width="9" style="168"/>
    <col min="12290" max="12290" width="3.25" style="168" customWidth="1"/>
    <col min="12291" max="12291" width="5.5" style="168" customWidth="1"/>
    <col min="12292" max="12292" width="7.625" style="168" customWidth="1"/>
    <col min="12293" max="12296" width="0" style="168" hidden="1" customWidth="1"/>
    <col min="12297" max="12297" width="7.625" style="168" customWidth="1"/>
    <col min="12298" max="12301" width="0" style="168" hidden="1" customWidth="1"/>
    <col min="12302" max="12302" width="7.625" style="168" customWidth="1"/>
    <col min="12303" max="12306" width="0" style="168" hidden="1" customWidth="1"/>
    <col min="12307" max="12307" width="7.625" style="168" customWidth="1"/>
    <col min="12308" max="12311" width="0" style="168" hidden="1" customWidth="1"/>
    <col min="12312" max="12312" width="7.625" style="168" customWidth="1"/>
    <col min="12313" max="12316" width="0" style="168" hidden="1" customWidth="1"/>
    <col min="12317" max="12317" width="7.625" style="168" customWidth="1"/>
    <col min="12318" max="12321" width="0" style="168" hidden="1" customWidth="1"/>
    <col min="12322" max="12322" width="7.625" style="168" customWidth="1"/>
    <col min="12323" max="12326" width="0" style="168" hidden="1" customWidth="1"/>
    <col min="12327" max="12327" width="7.625" style="168" customWidth="1"/>
    <col min="12328" max="12331" width="0" style="168" hidden="1" customWidth="1"/>
    <col min="12332" max="12332" width="7.625" style="168" customWidth="1"/>
    <col min="12333" max="12336" width="0" style="168" hidden="1" customWidth="1"/>
    <col min="12337" max="12337" width="7.625" style="168" customWidth="1"/>
    <col min="12338" max="12341" width="0" style="168" hidden="1" customWidth="1"/>
    <col min="12342" max="12342" width="7.625" style="168" customWidth="1"/>
    <col min="12343" max="12346" width="0" style="168" hidden="1" customWidth="1"/>
    <col min="12347" max="12347" width="7.625" style="168" customWidth="1"/>
    <col min="12348" max="12351" width="0" style="168" hidden="1" customWidth="1"/>
    <col min="12352" max="12352" width="7.625" style="168" customWidth="1"/>
    <col min="12353" max="12356" width="0" style="168" hidden="1" customWidth="1"/>
    <col min="12357" max="12357" width="7.625" style="168" customWidth="1"/>
    <col min="12358" max="12361" width="0" style="168" hidden="1" customWidth="1"/>
    <col min="12362" max="12362" width="7.625" style="168" customWidth="1"/>
    <col min="12363" max="12366" width="0" style="168" hidden="1" customWidth="1"/>
    <col min="12367" max="12367" width="7.625" style="168" customWidth="1"/>
    <col min="12368" max="12371" width="0" style="168" hidden="1" customWidth="1"/>
    <col min="12372" max="12372" width="7.625" style="168" customWidth="1"/>
    <col min="12373" max="12376" width="0" style="168" hidden="1" customWidth="1"/>
    <col min="12377" max="12377" width="7.625" style="168" customWidth="1"/>
    <col min="12378" max="12381" width="0" style="168" hidden="1" customWidth="1"/>
    <col min="12382" max="12382" width="7.625" style="168" customWidth="1"/>
    <col min="12383" max="12386" width="0" style="168" hidden="1" customWidth="1"/>
    <col min="12387" max="12387" width="7.625" style="168" customWidth="1"/>
    <col min="12388" max="12391" width="0" style="168" hidden="1" customWidth="1"/>
    <col min="12392" max="12392" width="7.625" style="168" customWidth="1"/>
    <col min="12393" max="12396" width="0" style="168" hidden="1" customWidth="1"/>
    <col min="12397" max="12397" width="7.625" style="168" customWidth="1"/>
    <col min="12398" max="12401" width="0" style="168" hidden="1" customWidth="1"/>
    <col min="12402" max="12402" width="7.625" style="168" customWidth="1"/>
    <col min="12403" max="12406" width="0" style="168" hidden="1" customWidth="1"/>
    <col min="12407" max="12407" width="7.625" style="168" customWidth="1"/>
    <col min="12408" max="12411" width="0" style="168" hidden="1" customWidth="1"/>
    <col min="12412" max="12412" width="7.625" style="168" customWidth="1"/>
    <col min="12413" max="12416" width="0" style="168" hidden="1" customWidth="1"/>
    <col min="12417" max="12417" width="7.625" style="168" customWidth="1"/>
    <col min="12418" max="12421" width="0" style="168" hidden="1" customWidth="1"/>
    <col min="12422" max="12422" width="7.625" style="168" customWidth="1"/>
    <col min="12423" max="12426" width="0" style="168" hidden="1" customWidth="1"/>
    <col min="12427" max="12427" width="7.625" style="168" customWidth="1"/>
    <col min="12428" max="12431" width="0" style="168" hidden="1" customWidth="1"/>
    <col min="12432" max="12432" width="7.625" style="168" customWidth="1"/>
    <col min="12433" max="12436" width="0" style="168" hidden="1" customWidth="1"/>
    <col min="12437" max="12437" width="7.625" style="168" customWidth="1"/>
    <col min="12438" max="12441" width="0" style="168" hidden="1" customWidth="1"/>
    <col min="12442" max="12442" width="7.625" style="168" customWidth="1"/>
    <col min="12443" max="12446" width="0" style="168" hidden="1" customWidth="1"/>
    <col min="12447" max="12447" width="7.625" style="168" customWidth="1"/>
    <col min="12448" max="12451" width="0" style="168" hidden="1" customWidth="1"/>
    <col min="12452" max="12452" width="7.625" style="168" customWidth="1"/>
    <col min="12453" max="12456" width="0" style="168" hidden="1" customWidth="1"/>
    <col min="12457" max="12457" width="7.625" style="168" customWidth="1"/>
    <col min="12458" max="12461" width="0" style="168" hidden="1" customWidth="1"/>
    <col min="12462" max="12462" width="7.625" style="168" customWidth="1"/>
    <col min="12463" max="12466" width="0" style="168" hidden="1" customWidth="1"/>
    <col min="12467" max="12467" width="7.625" style="168" customWidth="1"/>
    <col min="12468" max="12471" width="0" style="168" hidden="1" customWidth="1"/>
    <col min="12472" max="12472" width="7.625" style="168" customWidth="1"/>
    <col min="12473" max="12476" width="0" style="168" hidden="1" customWidth="1"/>
    <col min="12477" max="12477" width="7.625" style="168" customWidth="1"/>
    <col min="12478" max="12481" width="0" style="168" hidden="1" customWidth="1"/>
    <col min="12482" max="12482" width="7.625" style="168" customWidth="1"/>
    <col min="12483" max="12486" width="0" style="168" hidden="1" customWidth="1"/>
    <col min="12487" max="12487" width="7.625" style="168" customWidth="1"/>
    <col min="12488" max="12491" width="0" style="168" hidden="1" customWidth="1"/>
    <col min="12492" max="12492" width="7.625" style="168" customWidth="1"/>
    <col min="12493" max="12496" width="0" style="168" hidden="1" customWidth="1"/>
    <col min="12497" max="12498" width="9" style="168"/>
    <col min="12499" max="12499" width="0" style="168" hidden="1" customWidth="1"/>
    <col min="12500" max="12545" width="9" style="168"/>
    <col min="12546" max="12546" width="3.25" style="168" customWidth="1"/>
    <col min="12547" max="12547" width="5.5" style="168" customWidth="1"/>
    <col min="12548" max="12548" width="7.625" style="168" customWidth="1"/>
    <col min="12549" max="12552" width="0" style="168" hidden="1" customWidth="1"/>
    <col min="12553" max="12553" width="7.625" style="168" customWidth="1"/>
    <col min="12554" max="12557" width="0" style="168" hidden="1" customWidth="1"/>
    <col min="12558" max="12558" width="7.625" style="168" customWidth="1"/>
    <col min="12559" max="12562" width="0" style="168" hidden="1" customWidth="1"/>
    <col min="12563" max="12563" width="7.625" style="168" customWidth="1"/>
    <col min="12564" max="12567" width="0" style="168" hidden="1" customWidth="1"/>
    <col min="12568" max="12568" width="7.625" style="168" customWidth="1"/>
    <col min="12569" max="12572" width="0" style="168" hidden="1" customWidth="1"/>
    <col min="12573" max="12573" width="7.625" style="168" customWidth="1"/>
    <col min="12574" max="12577" width="0" style="168" hidden="1" customWidth="1"/>
    <col min="12578" max="12578" width="7.625" style="168" customWidth="1"/>
    <col min="12579" max="12582" width="0" style="168" hidden="1" customWidth="1"/>
    <col min="12583" max="12583" width="7.625" style="168" customWidth="1"/>
    <col min="12584" max="12587" width="0" style="168" hidden="1" customWidth="1"/>
    <col min="12588" max="12588" width="7.625" style="168" customWidth="1"/>
    <col min="12589" max="12592" width="0" style="168" hidden="1" customWidth="1"/>
    <col min="12593" max="12593" width="7.625" style="168" customWidth="1"/>
    <col min="12594" max="12597" width="0" style="168" hidden="1" customWidth="1"/>
    <col min="12598" max="12598" width="7.625" style="168" customWidth="1"/>
    <col min="12599" max="12602" width="0" style="168" hidden="1" customWidth="1"/>
    <col min="12603" max="12603" width="7.625" style="168" customWidth="1"/>
    <col min="12604" max="12607" width="0" style="168" hidden="1" customWidth="1"/>
    <col min="12608" max="12608" width="7.625" style="168" customWidth="1"/>
    <col min="12609" max="12612" width="0" style="168" hidden="1" customWidth="1"/>
    <col min="12613" max="12613" width="7.625" style="168" customWidth="1"/>
    <col min="12614" max="12617" width="0" style="168" hidden="1" customWidth="1"/>
    <col min="12618" max="12618" width="7.625" style="168" customWidth="1"/>
    <col min="12619" max="12622" width="0" style="168" hidden="1" customWidth="1"/>
    <col min="12623" max="12623" width="7.625" style="168" customWidth="1"/>
    <col min="12624" max="12627" width="0" style="168" hidden="1" customWidth="1"/>
    <col min="12628" max="12628" width="7.625" style="168" customWidth="1"/>
    <col min="12629" max="12632" width="0" style="168" hidden="1" customWidth="1"/>
    <col min="12633" max="12633" width="7.625" style="168" customWidth="1"/>
    <col min="12634" max="12637" width="0" style="168" hidden="1" customWidth="1"/>
    <col min="12638" max="12638" width="7.625" style="168" customWidth="1"/>
    <col min="12639" max="12642" width="0" style="168" hidden="1" customWidth="1"/>
    <col min="12643" max="12643" width="7.625" style="168" customWidth="1"/>
    <col min="12644" max="12647" width="0" style="168" hidden="1" customWidth="1"/>
    <col min="12648" max="12648" width="7.625" style="168" customWidth="1"/>
    <col min="12649" max="12652" width="0" style="168" hidden="1" customWidth="1"/>
    <col min="12653" max="12653" width="7.625" style="168" customWidth="1"/>
    <col min="12654" max="12657" width="0" style="168" hidden="1" customWidth="1"/>
    <col min="12658" max="12658" width="7.625" style="168" customWidth="1"/>
    <col min="12659" max="12662" width="0" style="168" hidden="1" customWidth="1"/>
    <col min="12663" max="12663" width="7.625" style="168" customWidth="1"/>
    <col min="12664" max="12667" width="0" style="168" hidden="1" customWidth="1"/>
    <col min="12668" max="12668" width="7.625" style="168" customWidth="1"/>
    <col min="12669" max="12672" width="0" style="168" hidden="1" customWidth="1"/>
    <col min="12673" max="12673" width="7.625" style="168" customWidth="1"/>
    <col min="12674" max="12677" width="0" style="168" hidden="1" customWidth="1"/>
    <col min="12678" max="12678" width="7.625" style="168" customWidth="1"/>
    <col min="12679" max="12682" width="0" style="168" hidden="1" customWidth="1"/>
    <col min="12683" max="12683" width="7.625" style="168" customWidth="1"/>
    <col min="12684" max="12687" width="0" style="168" hidden="1" customWidth="1"/>
    <col min="12688" max="12688" width="7.625" style="168" customWidth="1"/>
    <col min="12689" max="12692" width="0" style="168" hidden="1" customWidth="1"/>
    <col min="12693" max="12693" width="7.625" style="168" customWidth="1"/>
    <col min="12694" max="12697" width="0" style="168" hidden="1" customWidth="1"/>
    <col min="12698" max="12698" width="7.625" style="168" customWidth="1"/>
    <col min="12699" max="12702" width="0" style="168" hidden="1" customWidth="1"/>
    <col min="12703" max="12703" width="7.625" style="168" customWidth="1"/>
    <col min="12704" max="12707" width="0" style="168" hidden="1" customWidth="1"/>
    <col min="12708" max="12708" width="7.625" style="168" customWidth="1"/>
    <col min="12709" max="12712" width="0" style="168" hidden="1" customWidth="1"/>
    <col min="12713" max="12713" width="7.625" style="168" customWidth="1"/>
    <col min="12714" max="12717" width="0" style="168" hidden="1" customWidth="1"/>
    <col min="12718" max="12718" width="7.625" style="168" customWidth="1"/>
    <col min="12719" max="12722" width="0" style="168" hidden="1" customWidth="1"/>
    <col min="12723" max="12723" width="7.625" style="168" customWidth="1"/>
    <col min="12724" max="12727" width="0" style="168" hidden="1" customWidth="1"/>
    <col min="12728" max="12728" width="7.625" style="168" customWidth="1"/>
    <col min="12729" max="12732" width="0" style="168" hidden="1" customWidth="1"/>
    <col min="12733" max="12733" width="7.625" style="168" customWidth="1"/>
    <col min="12734" max="12737" width="0" style="168" hidden="1" customWidth="1"/>
    <col min="12738" max="12738" width="7.625" style="168" customWidth="1"/>
    <col min="12739" max="12742" width="0" style="168" hidden="1" customWidth="1"/>
    <col min="12743" max="12743" width="7.625" style="168" customWidth="1"/>
    <col min="12744" max="12747" width="0" style="168" hidden="1" customWidth="1"/>
    <col min="12748" max="12748" width="7.625" style="168" customWidth="1"/>
    <col min="12749" max="12752" width="0" style="168" hidden="1" customWidth="1"/>
    <col min="12753" max="12754" width="9" style="168"/>
    <col min="12755" max="12755" width="0" style="168" hidden="1" customWidth="1"/>
    <col min="12756" max="12801" width="9" style="168"/>
    <col min="12802" max="12802" width="3.25" style="168" customWidth="1"/>
    <col min="12803" max="12803" width="5.5" style="168" customWidth="1"/>
    <col min="12804" max="12804" width="7.625" style="168" customWidth="1"/>
    <col min="12805" max="12808" width="0" style="168" hidden="1" customWidth="1"/>
    <col min="12809" max="12809" width="7.625" style="168" customWidth="1"/>
    <col min="12810" max="12813" width="0" style="168" hidden="1" customWidth="1"/>
    <col min="12814" max="12814" width="7.625" style="168" customWidth="1"/>
    <col min="12815" max="12818" width="0" style="168" hidden="1" customWidth="1"/>
    <col min="12819" max="12819" width="7.625" style="168" customWidth="1"/>
    <col min="12820" max="12823" width="0" style="168" hidden="1" customWidth="1"/>
    <col min="12824" max="12824" width="7.625" style="168" customWidth="1"/>
    <col min="12825" max="12828" width="0" style="168" hidden="1" customWidth="1"/>
    <col min="12829" max="12829" width="7.625" style="168" customWidth="1"/>
    <col min="12830" max="12833" width="0" style="168" hidden="1" customWidth="1"/>
    <col min="12834" max="12834" width="7.625" style="168" customWidth="1"/>
    <col min="12835" max="12838" width="0" style="168" hidden="1" customWidth="1"/>
    <col min="12839" max="12839" width="7.625" style="168" customWidth="1"/>
    <col min="12840" max="12843" width="0" style="168" hidden="1" customWidth="1"/>
    <col min="12844" max="12844" width="7.625" style="168" customWidth="1"/>
    <col min="12845" max="12848" width="0" style="168" hidden="1" customWidth="1"/>
    <col min="12849" max="12849" width="7.625" style="168" customWidth="1"/>
    <col min="12850" max="12853" width="0" style="168" hidden="1" customWidth="1"/>
    <col min="12854" max="12854" width="7.625" style="168" customWidth="1"/>
    <col min="12855" max="12858" width="0" style="168" hidden="1" customWidth="1"/>
    <col min="12859" max="12859" width="7.625" style="168" customWidth="1"/>
    <col min="12860" max="12863" width="0" style="168" hidden="1" customWidth="1"/>
    <col min="12864" max="12864" width="7.625" style="168" customWidth="1"/>
    <col min="12865" max="12868" width="0" style="168" hidden="1" customWidth="1"/>
    <col min="12869" max="12869" width="7.625" style="168" customWidth="1"/>
    <col min="12870" max="12873" width="0" style="168" hidden="1" customWidth="1"/>
    <col min="12874" max="12874" width="7.625" style="168" customWidth="1"/>
    <col min="12875" max="12878" width="0" style="168" hidden="1" customWidth="1"/>
    <col min="12879" max="12879" width="7.625" style="168" customWidth="1"/>
    <col min="12880" max="12883" width="0" style="168" hidden="1" customWidth="1"/>
    <col min="12884" max="12884" width="7.625" style="168" customWidth="1"/>
    <col min="12885" max="12888" width="0" style="168" hidden="1" customWidth="1"/>
    <col min="12889" max="12889" width="7.625" style="168" customWidth="1"/>
    <col min="12890" max="12893" width="0" style="168" hidden="1" customWidth="1"/>
    <col min="12894" max="12894" width="7.625" style="168" customWidth="1"/>
    <col min="12895" max="12898" width="0" style="168" hidden="1" customWidth="1"/>
    <col min="12899" max="12899" width="7.625" style="168" customWidth="1"/>
    <col min="12900" max="12903" width="0" style="168" hidden="1" customWidth="1"/>
    <col min="12904" max="12904" width="7.625" style="168" customWidth="1"/>
    <col min="12905" max="12908" width="0" style="168" hidden="1" customWidth="1"/>
    <col min="12909" max="12909" width="7.625" style="168" customWidth="1"/>
    <col min="12910" max="12913" width="0" style="168" hidden="1" customWidth="1"/>
    <col min="12914" max="12914" width="7.625" style="168" customWidth="1"/>
    <col min="12915" max="12918" width="0" style="168" hidden="1" customWidth="1"/>
    <col min="12919" max="12919" width="7.625" style="168" customWidth="1"/>
    <col min="12920" max="12923" width="0" style="168" hidden="1" customWidth="1"/>
    <col min="12924" max="12924" width="7.625" style="168" customWidth="1"/>
    <col min="12925" max="12928" width="0" style="168" hidden="1" customWidth="1"/>
    <col min="12929" max="12929" width="7.625" style="168" customWidth="1"/>
    <col min="12930" max="12933" width="0" style="168" hidden="1" customWidth="1"/>
    <col min="12934" max="12934" width="7.625" style="168" customWidth="1"/>
    <col min="12935" max="12938" width="0" style="168" hidden="1" customWidth="1"/>
    <col min="12939" max="12939" width="7.625" style="168" customWidth="1"/>
    <col min="12940" max="12943" width="0" style="168" hidden="1" customWidth="1"/>
    <col min="12944" max="12944" width="7.625" style="168" customWidth="1"/>
    <col min="12945" max="12948" width="0" style="168" hidden="1" customWidth="1"/>
    <col min="12949" max="12949" width="7.625" style="168" customWidth="1"/>
    <col min="12950" max="12953" width="0" style="168" hidden="1" customWidth="1"/>
    <col min="12954" max="12954" width="7.625" style="168" customWidth="1"/>
    <col min="12955" max="12958" width="0" style="168" hidden="1" customWidth="1"/>
    <col min="12959" max="12959" width="7.625" style="168" customWidth="1"/>
    <col min="12960" max="12963" width="0" style="168" hidden="1" customWidth="1"/>
    <col min="12964" max="12964" width="7.625" style="168" customWidth="1"/>
    <col min="12965" max="12968" width="0" style="168" hidden="1" customWidth="1"/>
    <col min="12969" max="12969" width="7.625" style="168" customWidth="1"/>
    <col min="12970" max="12973" width="0" style="168" hidden="1" customWidth="1"/>
    <col min="12974" max="12974" width="7.625" style="168" customWidth="1"/>
    <col min="12975" max="12978" width="0" style="168" hidden="1" customWidth="1"/>
    <col min="12979" max="12979" width="7.625" style="168" customWidth="1"/>
    <col min="12980" max="12983" width="0" style="168" hidden="1" customWidth="1"/>
    <col min="12984" max="12984" width="7.625" style="168" customWidth="1"/>
    <col min="12985" max="12988" width="0" style="168" hidden="1" customWidth="1"/>
    <col min="12989" max="12989" width="7.625" style="168" customWidth="1"/>
    <col min="12990" max="12993" width="0" style="168" hidden="1" customWidth="1"/>
    <col min="12994" max="12994" width="7.625" style="168" customWidth="1"/>
    <col min="12995" max="12998" width="0" style="168" hidden="1" customWidth="1"/>
    <col min="12999" max="12999" width="7.625" style="168" customWidth="1"/>
    <col min="13000" max="13003" width="0" style="168" hidden="1" customWidth="1"/>
    <col min="13004" max="13004" width="7.625" style="168" customWidth="1"/>
    <col min="13005" max="13008" width="0" style="168" hidden="1" customWidth="1"/>
    <col min="13009" max="13010" width="9" style="168"/>
    <col min="13011" max="13011" width="0" style="168" hidden="1" customWidth="1"/>
    <col min="13012" max="13057" width="9" style="168"/>
    <col min="13058" max="13058" width="3.25" style="168" customWidth="1"/>
    <col min="13059" max="13059" width="5.5" style="168" customWidth="1"/>
    <col min="13060" max="13060" width="7.625" style="168" customWidth="1"/>
    <col min="13061" max="13064" width="0" style="168" hidden="1" customWidth="1"/>
    <col min="13065" max="13065" width="7.625" style="168" customWidth="1"/>
    <col min="13066" max="13069" width="0" style="168" hidden="1" customWidth="1"/>
    <col min="13070" max="13070" width="7.625" style="168" customWidth="1"/>
    <col min="13071" max="13074" width="0" style="168" hidden="1" customWidth="1"/>
    <col min="13075" max="13075" width="7.625" style="168" customWidth="1"/>
    <col min="13076" max="13079" width="0" style="168" hidden="1" customWidth="1"/>
    <col min="13080" max="13080" width="7.625" style="168" customWidth="1"/>
    <col min="13081" max="13084" width="0" style="168" hidden="1" customWidth="1"/>
    <col min="13085" max="13085" width="7.625" style="168" customWidth="1"/>
    <col min="13086" max="13089" width="0" style="168" hidden="1" customWidth="1"/>
    <col min="13090" max="13090" width="7.625" style="168" customWidth="1"/>
    <col min="13091" max="13094" width="0" style="168" hidden="1" customWidth="1"/>
    <col min="13095" max="13095" width="7.625" style="168" customWidth="1"/>
    <col min="13096" max="13099" width="0" style="168" hidden="1" customWidth="1"/>
    <col min="13100" max="13100" width="7.625" style="168" customWidth="1"/>
    <col min="13101" max="13104" width="0" style="168" hidden="1" customWidth="1"/>
    <col min="13105" max="13105" width="7.625" style="168" customWidth="1"/>
    <col min="13106" max="13109" width="0" style="168" hidden="1" customWidth="1"/>
    <col min="13110" max="13110" width="7.625" style="168" customWidth="1"/>
    <col min="13111" max="13114" width="0" style="168" hidden="1" customWidth="1"/>
    <col min="13115" max="13115" width="7.625" style="168" customWidth="1"/>
    <col min="13116" max="13119" width="0" style="168" hidden="1" customWidth="1"/>
    <col min="13120" max="13120" width="7.625" style="168" customWidth="1"/>
    <col min="13121" max="13124" width="0" style="168" hidden="1" customWidth="1"/>
    <col min="13125" max="13125" width="7.625" style="168" customWidth="1"/>
    <col min="13126" max="13129" width="0" style="168" hidden="1" customWidth="1"/>
    <col min="13130" max="13130" width="7.625" style="168" customWidth="1"/>
    <col min="13131" max="13134" width="0" style="168" hidden="1" customWidth="1"/>
    <col min="13135" max="13135" width="7.625" style="168" customWidth="1"/>
    <col min="13136" max="13139" width="0" style="168" hidden="1" customWidth="1"/>
    <col min="13140" max="13140" width="7.625" style="168" customWidth="1"/>
    <col min="13141" max="13144" width="0" style="168" hidden="1" customWidth="1"/>
    <col min="13145" max="13145" width="7.625" style="168" customWidth="1"/>
    <col min="13146" max="13149" width="0" style="168" hidden="1" customWidth="1"/>
    <col min="13150" max="13150" width="7.625" style="168" customWidth="1"/>
    <col min="13151" max="13154" width="0" style="168" hidden="1" customWidth="1"/>
    <col min="13155" max="13155" width="7.625" style="168" customWidth="1"/>
    <col min="13156" max="13159" width="0" style="168" hidden="1" customWidth="1"/>
    <col min="13160" max="13160" width="7.625" style="168" customWidth="1"/>
    <col min="13161" max="13164" width="0" style="168" hidden="1" customWidth="1"/>
    <col min="13165" max="13165" width="7.625" style="168" customWidth="1"/>
    <col min="13166" max="13169" width="0" style="168" hidden="1" customWidth="1"/>
    <col min="13170" max="13170" width="7.625" style="168" customWidth="1"/>
    <col min="13171" max="13174" width="0" style="168" hidden="1" customWidth="1"/>
    <col min="13175" max="13175" width="7.625" style="168" customWidth="1"/>
    <col min="13176" max="13179" width="0" style="168" hidden="1" customWidth="1"/>
    <col min="13180" max="13180" width="7.625" style="168" customWidth="1"/>
    <col min="13181" max="13184" width="0" style="168" hidden="1" customWidth="1"/>
    <col min="13185" max="13185" width="7.625" style="168" customWidth="1"/>
    <col min="13186" max="13189" width="0" style="168" hidden="1" customWidth="1"/>
    <col min="13190" max="13190" width="7.625" style="168" customWidth="1"/>
    <col min="13191" max="13194" width="0" style="168" hidden="1" customWidth="1"/>
    <col min="13195" max="13195" width="7.625" style="168" customWidth="1"/>
    <col min="13196" max="13199" width="0" style="168" hidden="1" customWidth="1"/>
    <col min="13200" max="13200" width="7.625" style="168" customWidth="1"/>
    <col min="13201" max="13204" width="0" style="168" hidden="1" customWidth="1"/>
    <col min="13205" max="13205" width="7.625" style="168" customWidth="1"/>
    <col min="13206" max="13209" width="0" style="168" hidden="1" customWidth="1"/>
    <col min="13210" max="13210" width="7.625" style="168" customWidth="1"/>
    <col min="13211" max="13214" width="0" style="168" hidden="1" customWidth="1"/>
    <col min="13215" max="13215" width="7.625" style="168" customWidth="1"/>
    <col min="13216" max="13219" width="0" style="168" hidden="1" customWidth="1"/>
    <col min="13220" max="13220" width="7.625" style="168" customWidth="1"/>
    <col min="13221" max="13224" width="0" style="168" hidden="1" customWidth="1"/>
    <col min="13225" max="13225" width="7.625" style="168" customWidth="1"/>
    <col min="13226" max="13229" width="0" style="168" hidden="1" customWidth="1"/>
    <col min="13230" max="13230" width="7.625" style="168" customWidth="1"/>
    <col min="13231" max="13234" width="0" style="168" hidden="1" customWidth="1"/>
    <col min="13235" max="13235" width="7.625" style="168" customWidth="1"/>
    <col min="13236" max="13239" width="0" style="168" hidden="1" customWidth="1"/>
    <col min="13240" max="13240" width="7.625" style="168" customWidth="1"/>
    <col min="13241" max="13244" width="0" style="168" hidden="1" customWidth="1"/>
    <col min="13245" max="13245" width="7.625" style="168" customWidth="1"/>
    <col min="13246" max="13249" width="0" style="168" hidden="1" customWidth="1"/>
    <col min="13250" max="13250" width="7.625" style="168" customWidth="1"/>
    <col min="13251" max="13254" width="0" style="168" hidden="1" customWidth="1"/>
    <col min="13255" max="13255" width="7.625" style="168" customWidth="1"/>
    <col min="13256" max="13259" width="0" style="168" hidden="1" customWidth="1"/>
    <col min="13260" max="13260" width="7.625" style="168" customWidth="1"/>
    <col min="13261" max="13264" width="0" style="168" hidden="1" customWidth="1"/>
    <col min="13265" max="13266" width="9" style="168"/>
    <col min="13267" max="13267" width="0" style="168" hidden="1" customWidth="1"/>
    <col min="13268" max="13313" width="9" style="168"/>
    <col min="13314" max="13314" width="3.25" style="168" customWidth="1"/>
    <col min="13315" max="13315" width="5.5" style="168" customWidth="1"/>
    <col min="13316" max="13316" width="7.625" style="168" customWidth="1"/>
    <col min="13317" max="13320" width="0" style="168" hidden="1" customWidth="1"/>
    <col min="13321" max="13321" width="7.625" style="168" customWidth="1"/>
    <col min="13322" max="13325" width="0" style="168" hidden="1" customWidth="1"/>
    <col min="13326" max="13326" width="7.625" style="168" customWidth="1"/>
    <col min="13327" max="13330" width="0" style="168" hidden="1" customWidth="1"/>
    <col min="13331" max="13331" width="7.625" style="168" customWidth="1"/>
    <col min="13332" max="13335" width="0" style="168" hidden="1" customWidth="1"/>
    <col min="13336" max="13336" width="7.625" style="168" customWidth="1"/>
    <col min="13337" max="13340" width="0" style="168" hidden="1" customWidth="1"/>
    <col min="13341" max="13341" width="7.625" style="168" customWidth="1"/>
    <col min="13342" max="13345" width="0" style="168" hidden="1" customWidth="1"/>
    <col min="13346" max="13346" width="7.625" style="168" customWidth="1"/>
    <col min="13347" max="13350" width="0" style="168" hidden="1" customWidth="1"/>
    <col min="13351" max="13351" width="7.625" style="168" customWidth="1"/>
    <col min="13352" max="13355" width="0" style="168" hidden="1" customWidth="1"/>
    <col min="13356" max="13356" width="7.625" style="168" customWidth="1"/>
    <col min="13357" max="13360" width="0" style="168" hidden="1" customWidth="1"/>
    <col min="13361" max="13361" width="7.625" style="168" customWidth="1"/>
    <col min="13362" max="13365" width="0" style="168" hidden="1" customWidth="1"/>
    <col min="13366" max="13366" width="7.625" style="168" customWidth="1"/>
    <col min="13367" max="13370" width="0" style="168" hidden="1" customWidth="1"/>
    <col min="13371" max="13371" width="7.625" style="168" customWidth="1"/>
    <col min="13372" max="13375" width="0" style="168" hidden="1" customWidth="1"/>
    <col min="13376" max="13376" width="7.625" style="168" customWidth="1"/>
    <col min="13377" max="13380" width="0" style="168" hidden="1" customWidth="1"/>
    <col min="13381" max="13381" width="7.625" style="168" customWidth="1"/>
    <col min="13382" max="13385" width="0" style="168" hidden="1" customWidth="1"/>
    <col min="13386" max="13386" width="7.625" style="168" customWidth="1"/>
    <col min="13387" max="13390" width="0" style="168" hidden="1" customWidth="1"/>
    <col min="13391" max="13391" width="7.625" style="168" customWidth="1"/>
    <col min="13392" max="13395" width="0" style="168" hidden="1" customWidth="1"/>
    <col min="13396" max="13396" width="7.625" style="168" customWidth="1"/>
    <col min="13397" max="13400" width="0" style="168" hidden="1" customWidth="1"/>
    <col min="13401" max="13401" width="7.625" style="168" customWidth="1"/>
    <col min="13402" max="13405" width="0" style="168" hidden="1" customWidth="1"/>
    <col min="13406" max="13406" width="7.625" style="168" customWidth="1"/>
    <col min="13407" max="13410" width="0" style="168" hidden="1" customWidth="1"/>
    <col min="13411" max="13411" width="7.625" style="168" customWidth="1"/>
    <col min="13412" max="13415" width="0" style="168" hidden="1" customWidth="1"/>
    <col min="13416" max="13416" width="7.625" style="168" customWidth="1"/>
    <col min="13417" max="13420" width="0" style="168" hidden="1" customWidth="1"/>
    <col min="13421" max="13421" width="7.625" style="168" customWidth="1"/>
    <col min="13422" max="13425" width="0" style="168" hidden="1" customWidth="1"/>
    <col min="13426" max="13426" width="7.625" style="168" customWidth="1"/>
    <col min="13427" max="13430" width="0" style="168" hidden="1" customWidth="1"/>
    <col min="13431" max="13431" width="7.625" style="168" customWidth="1"/>
    <col min="13432" max="13435" width="0" style="168" hidden="1" customWidth="1"/>
    <col min="13436" max="13436" width="7.625" style="168" customWidth="1"/>
    <col min="13437" max="13440" width="0" style="168" hidden="1" customWidth="1"/>
    <col min="13441" max="13441" width="7.625" style="168" customWidth="1"/>
    <col min="13442" max="13445" width="0" style="168" hidden="1" customWidth="1"/>
    <col min="13446" max="13446" width="7.625" style="168" customWidth="1"/>
    <col min="13447" max="13450" width="0" style="168" hidden="1" customWidth="1"/>
    <col min="13451" max="13451" width="7.625" style="168" customWidth="1"/>
    <col min="13452" max="13455" width="0" style="168" hidden="1" customWidth="1"/>
    <col min="13456" max="13456" width="7.625" style="168" customWidth="1"/>
    <col min="13457" max="13460" width="0" style="168" hidden="1" customWidth="1"/>
    <col min="13461" max="13461" width="7.625" style="168" customWidth="1"/>
    <col min="13462" max="13465" width="0" style="168" hidden="1" customWidth="1"/>
    <col min="13466" max="13466" width="7.625" style="168" customWidth="1"/>
    <col min="13467" max="13470" width="0" style="168" hidden="1" customWidth="1"/>
    <col min="13471" max="13471" width="7.625" style="168" customWidth="1"/>
    <col min="13472" max="13475" width="0" style="168" hidden="1" customWidth="1"/>
    <col min="13476" max="13476" width="7.625" style="168" customWidth="1"/>
    <col min="13477" max="13480" width="0" style="168" hidden="1" customWidth="1"/>
    <col min="13481" max="13481" width="7.625" style="168" customWidth="1"/>
    <col min="13482" max="13485" width="0" style="168" hidden="1" customWidth="1"/>
    <col min="13486" max="13486" width="7.625" style="168" customWidth="1"/>
    <col min="13487" max="13490" width="0" style="168" hidden="1" customWidth="1"/>
    <col min="13491" max="13491" width="7.625" style="168" customWidth="1"/>
    <col min="13492" max="13495" width="0" style="168" hidden="1" customWidth="1"/>
    <col min="13496" max="13496" width="7.625" style="168" customWidth="1"/>
    <col min="13497" max="13500" width="0" style="168" hidden="1" customWidth="1"/>
    <col min="13501" max="13501" width="7.625" style="168" customWidth="1"/>
    <col min="13502" max="13505" width="0" style="168" hidden="1" customWidth="1"/>
    <col min="13506" max="13506" width="7.625" style="168" customWidth="1"/>
    <col min="13507" max="13510" width="0" style="168" hidden="1" customWidth="1"/>
    <col min="13511" max="13511" width="7.625" style="168" customWidth="1"/>
    <col min="13512" max="13515" width="0" style="168" hidden="1" customWidth="1"/>
    <col min="13516" max="13516" width="7.625" style="168" customWidth="1"/>
    <col min="13517" max="13520" width="0" style="168" hidden="1" customWidth="1"/>
    <col min="13521" max="13522" width="9" style="168"/>
    <col min="13523" max="13523" width="0" style="168" hidden="1" customWidth="1"/>
    <col min="13524" max="13569" width="9" style="168"/>
    <col min="13570" max="13570" width="3.25" style="168" customWidth="1"/>
    <col min="13571" max="13571" width="5.5" style="168" customWidth="1"/>
    <col min="13572" max="13572" width="7.625" style="168" customWidth="1"/>
    <col min="13573" max="13576" width="0" style="168" hidden="1" customWidth="1"/>
    <col min="13577" max="13577" width="7.625" style="168" customWidth="1"/>
    <col min="13578" max="13581" width="0" style="168" hidden="1" customWidth="1"/>
    <col min="13582" max="13582" width="7.625" style="168" customWidth="1"/>
    <col min="13583" max="13586" width="0" style="168" hidden="1" customWidth="1"/>
    <col min="13587" max="13587" width="7.625" style="168" customWidth="1"/>
    <col min="13588" max="13591" width="0" style="168" hidden="1" customWidth="1"/>
    <col min="13592" max="13592" width="7.625" style="168" customWidth="1"/>
    <col min="13593" max="13596" width="0" style="168" hidden="1" customWidth="1"/>
    <col min="13597" max="13597" width="7.625" style="168" customWidth="1"/>
    <col min="13598" max="13601" width="0" style="168" hidden="1" customWidth="1"/>
    <col min="13602" max="13602" width="7.625" style="168" customWidth="1"/>
    <col min="13603" max="13606" width="0" style="168" hidden="1" customWidth="1"/>
    <col min="13607" max="13607" width="7.625" style="168" customWidth="1"/>
    <col min="13608" max="13611" width="0" style="168" hidden="1" customWidth="1"/>
    <col min="13612" max="13612" width="7.625" style="168" customWidth="1"/>
    <col min="13613" max="13616" width="0" style="168" hidden="1" customWidth="1"/>
    <col min="13617" max="13617" width="7.625" style="168" customWidth="1"/>
    <col min="13618" max="13621" width="0" style="168" hidden="1" customWidth="1"/>
    <col min="13622" max="13622" width="7.625" style="168" customWidth="1"/>
    <col min="13623" max="13626" width="0" style="168" hidden="1" customWidth="1"/>
    <col min="13627" max="13627" width="7.625" style="168" customWidth="1"/>
    <col min="13628" max="13631" width="0" style="168" hidden="1" customWidth="1"/>
    <col min="13632" max="13632" width="7.625" style="168" customWidth="1"/>
    <col min="13633" max="13636" width="0" style="168" hidden="1" customWidth="1"/>
    <col min="13637" max="13637" width="7.625" style="168" customWidth="1"/>
    <col min="13638" max="13641" width="0" style="168" hidden="1" customWidth="1"/>
    <col min="13642" max="13642" width="7.625" style="168" customWidth="1"/>
    <col min="13643" max="13646" width="0" style="168" hidden="1" customWidth="1"/>
    <col min="13647" max="13647" width="7.625" style="168" customWidth="1"/>
    <col min="13648" max="13651" width="0" style="168" hidden="1" customWidth="1"/>
    <col min="13652" max="13652" width="7.625" style="168" customWidth="1"/>
    <col min="13653" max="13656" width="0" style="168" hidden="1" customWidth="1"/>
    <col min="13657" max="13657" width="7.625" style="168" customWidth="1"/>
    <col min="13658" max="13661" width="0" style="168" hidden="1" customWidth="1"/>
    <col min="13662" max="13662" width="7.625" style="168" customWidth="1"/>
    <col min="13663" max="13666" width="0" style="168" hidden="1" customWidth="1"/>
    <col min="13667" max="13667" width="7.625" style="168" customWidth="1"/>
    <col min="13668" max="13671" width="0" style="168" hidden="1" customWidth="1"/>
    <col min="13672" max="13672" width="7.625" style="168" customWidth="1"/>
    <col min="13673" max="13676" width="0" style="168" hidden="1" customWidth="1"/>
    <col min="13677" max="13677" width="7.625" style="168" customWidth="1"/>
    <col min="13678" max="13681" width="0" style="168" hidden="1" customWidth="1"/>
    <col min="13682" max="13682" width="7.625" style="168" customWidth="1"/>
    <col min="13683" max="13686" width="0" style="168" hidden="1" customWidth="1"/>
    <col min="13687" max="13687" width="7.625" style="168" customWidth="1"/>
    <col min="13688" max="13691" width="0" style="168" hidden="1" customWidth="1"/>
    <col min="13692" max="13692" width="7.625" style="168" customWidth="1"/>
    <col min="13693" max="13696" width="0" style="168" hidden="1" customWidth="1"/>
    <col min="13697" max="13697" width="7.625" style="168" customWidth="1"/>
    <col min="13698" max="13701" width="0" style="168" hidden="1" customWidth="1"/>
    <col min="13702" max="13702" width="7.625" style="168" customWidth="1"/>
    <col min="13703" max="13706" width="0" style="168" hidden="1" customWidth="1"/>
    <col min="13707" max="13707" width="7.625" style="168" customWidth="1"/>
    <col min="13708" max="13711" width="0" style="168" hidden="1" customWidth="1"/>
    <col min="13712" max="13712" width="7.625" style="168" customWidth="1"/>
    <col min="13713" max="13716" width="0" style="168" hidden="1" customWidth="1"/>
    <col min="13717" max="13717" width="7.625" style="168" customWidth="1"/>
    <col min="13718" max="13721" width="0" style="168" hidden="1" customWidth="1"/>
    <col min="13722" max="13722" width="7.625" style="168" customWidth="1"/>
    <col min="13723" max="13726" width="0" style="168" hidden="1" customWidth="1"/>
    <col min="13727" max="13727" width="7.625" style="168" customWidth="1"/>
    <col min="13728" max="13731" width="0" style="168" hidden="1" customWidth="1"/>
    <col min="13732" max="13732" width="7.625" style="168" customWidth="1"/>
    <col min="13733" max="13736" width="0" style="168" hidden="1" customWidth="1"/>
    <col min="13737" max="13737" width="7.625" style="168" customWidth="1"/>
    <col min="13738" max="13741" width="0" style="168" hidden="1" customWidth="1"/>
    <col min="13742" max="13742" width="7.625" style="168" customWidth="1"/>
    <col min="13743" max="13746" width="0" style="168" hidden="1" customWidth="1"/>
    <col min="13747" max="13747" width="7.625" style="168" customWidth="1"/>
    <col min="13748" max="13751" width="0" style="168" hidden="1" customWidth="1"/>
    <col min="13752" max="13752" width="7.625" style="168" customWidth="1"/>
    <col min="13753" max="13756" width="0" style="168" hidden="1" customWidth="1"/>
    <col min="13757" max="13757" width="7.625" style="168" customWidth="1"/>
    <col min="13758" max="13761" width="0" style="168" hidden="1" customWidth="1"/>
    <col min="13762" max="13762" width="7.625" style="168" customWidth="1"/>
    <col min="13763" max="13766" width="0" style="168" hidden="1" customWidth="1"/>
    <col min="13767" max="13767" width="7.625" style="168" customWidth="1"/>
    <col min="13768" max="13771" width="0" style="168" hidden="1" customWidth="1"/>
    <col min="13772" max="13772" width="7.625" style="168" customWidth="1"/>
    <col min="13773" max="13776" width="0" style="168" hidden="1" customWidth="1"/>
    <col min="13777" max="13778" width="9" style="168"/>
    <col min="13779" max="13779" width="0" style="168" hidden="1" customWidth="1"/>
    <col min="13780" max="13825" width="9" style="168"/>
    <col min="13826" max="13826" width="3.25" style="168" customWidth="1"/>
    <col min="13827" max="13827" width="5.5" style="168" customWidth="1"/>
    <col min="13828" max="13828" width="7.625" style="168" customWidth="1"/>
    <col min="13829" max="13832" width="0" style="168" hidden="1" customWidth="1"/>
    <col min="13833" max="13833" width="7.625" style="168" customWidth="1"/>
    <col min="13834" max="13837" width="0" style="168" hidden="1" customWidth="1"/>
    <col min="13838" max="13838" width="7.625" style="168" customWidth="1"/>
    <col min="13839" max="13842" width="0" style="168" hidden="1" customWidth="1"/>
    <col min="13843" max="13843" width="7.625" style="168" customWidth="1"/>
    <col min="13844" max="13847" width="0" style="168" hidden="1" customWidth="1"/>
    <col min="13848" max="13848" width="7.625" style="168" customWidth="1"/>
    <col min="13849" max="13852" width="0" style="168" hidden="1" customWidth="1"/>
    <col min="13853" max="13853" width="7.625" style="168" customWidth="1"/>
    <col min="13854" max="13857" width="0" style="168" hidden="1" customWidth="1"/>
    <col min="13858" max="13858" width="7.625" style="168" customWidth="1"/>
    <col min="13859" max="13862" width="0" style="168" hidden="1" customWidth="1"/>
    <col min="13863" max="13863" width="7.625" style="168" customWidth="1"/>
    <col min="13864" max="13867" width="0" style="168" hidden="1" customWidth="1"/>
    <col min="13868" max="13868" width="7.625" style="168" customWidth="1"/>
    <col min="13869" max="13872" width="0" style="168" hidden="1" customWidth="1"/>
    <col min="13873" max="13873" width="7.625" style="168" customWidth="1"/>
    <col min="13874" max="13877" width="0" style="168" hidden="1" customWidth="1"/>
    <col min="13878" max="13878" width="7.625" style="168" customWidth="1"/>
    <col min="13879" max="13882" width="0" style="168" hidden="1" customWidth="1"/>
    <col min="13883" max="13883" width="7.625" style="168" customWidth="1"/>
    <col min="13884" max="13887" width="0" style="168" hidden="1" customWidth="1"/>
    <col min="13888" max="13888" width="7.625" style="168" customWidth="1"/>
    <col min="13889" max="13892" width="0" style="168" hidden="1" customWidth="1"/>
    <col min="13893" max="13893" width="7.625" style="168" customWidth="1"/>
    <col min="13894" max="13897" width="0" style="168" hidden="1" customWidth="1"/>
    <col min="13898" max="13898" width="7.625" style="168" customWidth="1"/>
    <col min="13899" max="13902" width="0" style="168" hidden="1" customWidth="1"/>
    <col min="13903" max="13903" width="7.625" style="168" customWidth="1"/>
    <col min="13904" max="13907" width="0" style="168" hidden="1" customWidth="1"/>
    <col min="13908" max="13908" width="7.625" style="168" customWidth="1"/>
    <col min="13909" max="13912" width="0" style="168" hidden="1" customWidth="1"/>
    <col min="13913" max="13913" width="7.625" style="168" customWidth="1"/>
    <col min="13914" max="13917" width="0" style="168" hidden="1" customWidth="1"/>
    <col min="13918" max="13918" width="7.625" style="168" customWidth="1"/>
    <col min="13919" max="13922" width="0" style="168" hidden="1" customWidth="1"/>
    <col min="13923" max="13923" width="7.625" style="168" customWidth="1"/>
    <col min="13924" max="13927" width="0" style="168" hidden="1" customWidth="1"/>
    <col min="13928" max="13928" width="7.625" style="168" customWidth="1"/>
    <col min="13929" max="13932" width="0" style="168" hidden="1" customWidth="1"/>
    <col min="13933" max="13933" width="7.625" style="168" customWidth="1"/>
    <col min="13934" max="13937" width="0" style="168" hidden="1" customWidth="1"/>
    <col min="13938" max="13938" width="7.625" style="168" customWidth="1"/>
    <col min="13939" max="13942" width="0" style="168" hidden="1" customWidth="1"/>
    <col min="13943" max="13943" width="7.625" style="168" customWidth="1"/>
    <col min="13944" max="13947" width="0" style="168" hidden="1" customWidth="1"/>
    <col min="13948" max="13948" width="7.625" style="168" customWidth="1"/>
    <col min="13949" max="13952" width="0" style="168" hidden="1" customWidth="1"/>
    <col min="13953" max="13953" width="7.625" style="168" customWidth="1"/>
    <col min="13954" max="13957" width="0" style="168" hidden="1" customWidth="1"/>
    <col min="13958" max="13958" width="7.625" style="168" customWidth="1"/>
    <col min="13959" max="13962" width="0" style="168" hidden="1" customWidth="1"/>
    <col min="13963" max="13963" width="7.625" style="168" customWidth="1"/>
    <col min="13964" max="13967" width="0" style="168" hidden="1" customWidth="1"/>
    <col min="13968" max="13968" width="7.625" style="168" customWidth="1"/>
    <col min="13969" max="13972" width="0" style="168" hidden="1" customWidth="1"/>
    <col min="13973" max="13973" width="7.625" style="168" customWidth="1"/>
    <col min="13974" max="13977" width="0" style="168" hidden="1" customWidth="1"/>
    <col min="13978" max="13978" width="7.625" style="168" customWidth="1"/>
    <col min="13979" max="13982" width="0" style="168" hidden="1" customWidth="1"/>
    <col min="13983" max="13983" width="7.625" style="168" customWidth="1"/>
    <col min="13984" max="13987" width="0" style="168" hidden="1" customWidth="1"/>
    <col min="13988" max="13988" width="7.625" style="168" customWidth="1"/>
    <col min="13989" max="13992" width="0" style="168" hidden="1" customWidth="1"/>
    <col min="13993" max="13993" width="7.625" style="168" customWidth="1"/>
    <col min="13994" max="13997" width="0" style="168" hidden="1" customWidth="1"/>
    <col min="13998" max="13998" width="7.625" style="168" customWidth="1"/>
    <col min="13999" max="14002" width="0" style="168" hidden="1" customWidth="1"/>
    <col min="14003" max="14003" width="7.625" style="168" customWidth="1"/>
    <col min="14004" max="14007" width="0" style="168" hidden="1" customWidth="1"/>
    <col min="14008" max="14008" width="7.625" style="168" customWidth="1"/>
    <col min="14009" max="14012" width="0" style="168" hidden="1" customWidth="1"/>
    <col min="14013" max="14013" width="7.625" style="168" customWidth="1"/>
    <col min="14014" max="14017" width="0" style="168" hidden="1" customWidth="1"/>
    <col min="14018" max="14018" width="7.625" style="168" customWidth="1"/>
    <col min="14019" max="14022" width="0" style="168" hidden="1" customWidth="1"/>
    <col min="14023" max="14023" width="7.625" style="168" customWidth="1"/>
    <col min="14024" max="14027" width="0" style="168" hidden="1" customWidth="1"/>
    <col min="14028" max="14028" width="7.625" style="168" customWidth="1"/>
    <col min="14029" max="14032" width="0" style="168" hidden="1" customWidth="1"/>
    <col min="14033" max="14034" width="9" style="168"/>
    <col min="14035" max="14035" width="0" style="168" hidden="1" customWidth="1"/>
    <col min="14036" max="14081" width="9" style="168"/>
    <col min="14082" max="14082" width="3.25" style="168" customWidth="1"/>
    <col min="14083" max="14083" width="5.5" style="168" customWidth="1"/>
    <col min="14084" max="14084" width="7.625" style="168" customWidth="1"/>
    <col min="14085" max="14088" width="0" style="168" hidden="1" customWidth="1"/>
    <col min="14089" max="14089" width="7.625" style="168" customWidth="1"/>
    <col min="14090" max="14093" width="0" style="168" hidden="1" customWidth="1"/>
    <col min="14094" max="14094" width="7.625" style="168" customWidth="1"/>
    <col min="14095" max="14098" width="0" style="168" hidden="1" customWidth="1"/>
    <col min="14099" max="14099" width="7.625" style="168" customWidth="1"/>
    <col min="14100" max="14103" width="0" style="168" hidden="1" customWidth="1"/>
    <col min="14104" max="14104" width="7.625" style="168" customWidth="1"/>
    <col min="14105" max="14108" width="0" style="168" hidden="1" customWidth="1"/>
    <col min="14109" max="14109" width="7.625" style="168" customWidth="1"/>
    <col min="14110" max="14113" width="0" style="168" hidden="1" customWidth="1"/>
    <col min="14114" max="14114" width="7.625" style="168" customWidth="1"/>
    <col min="14115" max="14118" width="0" style="168" hidden="1" customWidth="1"/>
    <col min="14119" max="14119" width="7.625" style="168" customWidth="1"/>
    <col min="14120" max="14123" width="0" style="168" hidden="1" customWidth="1"/>
    <col min="14124" max="14124" width="7.625" style="168" customWidth="1"/>
    <col min="14125" max="14128" width="0" style="168" hidden="1" customWidth="1"/>
    <col min="14129" max="14129" width="7.625" style="168" customWidth="1"/>
    <col min="14130" max="14133" width="0" style="168" hidden="1" customWidth="1"/>
    <col min="14134" max="14134" width="7.625" style="168" customWidth="1"/>
    <col min="14135" max="14138" width="0" style="168" hidden="1" customWidth="1"/>
    <col min="14139" max="14139" width="7.625" style="168" customWidth="1"/>
    <col min="14140" max="14143" width="0" style="168" hidden="1" customWidth="1"/>
    <col min="14144" max="14144" width="7.625" style="168" customWidth="1"/>
    <col min="14145" max="14148" width="0" style="168" hidden="1" customWidth="1"/>
    <col min="14149" max="14149" width="7.625" style="168" customWidth="1"/>
    <col min="14150" max="14153" width="0" style="168" hidden="1" customWidth="1"/>
    <col min="14154" max="14154" width="7.625" style="168" customWidth="1"/>
    <col min="14155" max="14158" width="0" style="168" hidden="1" customWidth="1"/>
    <col min="14159" max="14159" width="7.625" style="168" customWidth="1"/>
    <col min="14160" max="14163" width="0" style="168" hidden="1" customWidth="1"/>
    <col min="14164" max="14164" width="7.625" style="168" customWidth="1"/>
    <col min="14165" max="14168" width="0" style="168" hidden="1" customWidth="1"/>
    <col min="14169" max="14169" width="7.625" style="168" customWidth="1"/>
    <col min="14170" max="14173" width="0" style="168" hidden="1" customWidth="1"/>
    <col min="14174" max="14174" width="7.625" style="168" customWidth="1"/>
    <col min="14175" max="14178" width="0" style="168" hidden="1" customWidth="1"/>
    <col min="14179" max="14179" width="7.625" style="168" customWidth="1"/>
    <col min="14180" max="14183" width="0" style="168" hidden="1" customWidth="1"/>
    <col min="14184" max="14184" width="7.625" style="168" customWidth="1"/>
    <col min="14185" max="14188" width="0" style="168" hidden="1" customWidth="1"/>
    <col min="14189" max="14189" width="7.625" style="168" customWidth="1"/>
    <col min="14190" max="14193" width="0" style="168" hidden="1" customWidth="1"/>
    <col min="14194" max="14194" width="7.625" style="168" customWidth="1"/>
    <col min="14195" max="14198" width="0" style="168" hidden="1" customWidth="1"/>
    <col min="14199" max="14199" width="7.625" style="168" customWidth="1"/>
    <col min="14200" max="14203" width="0" style="168" hidden="1" customWidth="1"/>
    <col min="14204" max="14204" width="7.625" style="168" customWidth="1"/>
    <col min="14205" max="14208" width="0" style="168" hidden="1" customWidth="1"/>
    <col min="14209" max="14209" width="7.625" style="168" customWidth="1"/>
    <col min="14210" max="14213" width="0" style="168" hidden="1" customWidth="1"/>
    <col min="14214" max="14214" width="7.625" style="168" customWidth="1"/>
    <col min="14215" max="14218" width="0" style="168" hidden="1" customWidth="1"/>
    <col min="14219" max="14219" width="7.625" style="168" customWidth="1"/>
    <col min="14220" max="14223" width="0" style="168" hidden="1" customWidth="1"/>
    <col min="14224" max="14224" width="7.625" style="168" customWidth="1"/>
    <col min="14225" max="14228" width="0" style="168" hidden="1" customWidth="1"/>
    <col min="14229" max="14229" width="7.625" style="168" customWidth="1"/>
    <col min="14230" max="14233" width="0" style="168" hidden="1" customWidth="1"/>
    <col min="14234" max="14234" width="7.625" style="168" customWidth="1"/>
    <col min="14235" max="14238" width="0" style="168" hidden="1" customWidth="1"/>
    <col min="14239" max="14239" width="7.625" style="168" customWidth="1"/>
    <col min="14240" max="14243" width="0" style="168" hidden="1" customWidth="1"/>
    <col min="14244" max="14244" width="7.625" style="168" customWidth="1"/>
    <col min="14245" max="14248" width="0" style="168" hidden="1" customWidth="1"/>
    <col min="14249" max="14249" width="7.625" style="168" customWidth="1"/>
    <col min="14250" max="14253" width="0" style="168" hidden="1" customWidth="1"/>
    <col min="14254" max="14254" width="7.625" style="168" customWidth="1"/>
    <col min="14255" max="14258" width="0" style="168" hidden="1" customWidth="1"/>
    <col min="14259" max="14259" width="7.625" style="168" customWidth="1"/>
    <col min="14260" max="14263" width="0" style="168" hidden="1" customWidth="1"/>
    <col min="14264" max="14264" width="7.625" style="168" customWidth="1"/>
    <col min="14265" max="14268" width="0" style="168" hidden="1" customWidth="1"/>
    <col min="14269" max="14269" width="7.625" style="168" customWidth="1"/>
    <col min="14270" max="14273" width="0" style="168" hidden="1" customWidth="1"/>
    <col min="14274" max="14274" width="7.625" style="168" customWidth="1"/>
    <col min="14275" max="14278" width="0" style="168" hidden="1" customWidth="1"/>
    <col min="14279" max="14279" width="7.625" style="168" customWidth="1"/>
    <col min="14280" max="14283" width="0" style="168" hidden="1" customWidth="1"/>
    <col min="14284" max="14284" width="7.625" style="168" customWidth="1"/>
    <col min="14285" max="14288" width="0" style="168" hidden="1" customWidth="1"/>
    <col min="14289" max="14290" width="9" style="168"/>
    <col min="14291" max="14291" width="0" style="168" hidden="1" customWidth="1"/>
    <col min="14292" max="14337" width="9" style="168"/>
    <col min="14338" max="14338" width="3.25" style="168" customWidth="1"/>
    <col min="14339" max="14339" width="5.5" style="168" customWidth="1"/>
    <col min="14340" max="14340" width="7.625" style="168" customWidth="1"/>
    <col min="14341" max="14344" width="0" style="168" hidden="1" customWidth="1"/>
    <col min="14345" max="14345" width="7.625" style="168" customWidth="1"/>
    <col min="14346" max="14349" width="0" style="168" hidden="1" customWidth="1"/>
    <col min="14350" max="14350" width="7.625" style="168" customWidth="1"/>
    <col min="14351" max="14354" width="0" style="168" hidden="1" customWidth="1"/>
    <col min="14355" max="14355" width="7.625" style="168" customWidth="1"/>
    <col min="14356" max="14359" width="0" style="168" hidden="1" customWidth="1"/>
    <col min="14360" max="14360" width="7.625" style="168" customWidth="1"/>
    <col min="14361" max="14364" width="0" style="168" hidden="1" customWidth="1"/>
    <col min="14365" max="14365" width="7.625" style="168" customWidth="1"/>
    <col min="14366" max="14369" width="0" style="168" hidden="1" customWidth="1"/>
    <col min="14370" max="14370" width="7.625" style="168" customWidth="1"/>
    <col min="14371" max="14374" width="0" style="168" hidden="1" customWidth="1"/>
    <col min="14375" max="14375" width="7.625" style="168" customWidth="1"/>
    <col min="14376" max="14379" width="0" style="168" hidden="1" customWidth="1"/>
    <col min="14380" max="14380" width="7.625" style="168" customWidth="1"/>
    <col min="14381" max="14384" width="0" style="168" hidden="1" customWidth="1"/>
    <col min="14385" max="14385" width="7.625" style="168" customWidth="1"/>
    <col min="14386" max="14389" width="0" style="168" hidden="1" customWidth="1"/>
    <col min="14390" max="14390" width="7.625" style="168" customWidth="1"/>
    <col min="14391" max="14394" width="0" style="168" hidden="1" customWidth="1"/>
    <col min="14395" max="14395" width="7.625" style="168" customWidth="1"/>
    <col min="14396" max="14399" width="0" style="168" hidden="1" customWidth="1"/>
    <col min="14400" max="14400" width="7.625" style="168" customWidth="1"/>
    <col min="14401" max="14404" width="0" style="168" hidden="1" customWidth="1"/>
    <col min="14405" max="14405" width="7.625" style="168" customWidth="1"/>
    <col min="14406" max="14409" width="0" style="168" hidden="1" customWidth="1"/>
    <col min="14410" max="14410" width="7.625" style="168" customWidth="1"/>
    <col min="14411" max="14414" width="0" style="168" hidden="1" customWidth="1"/>
    <col min="14415" max="14415" width="7.625" style="168" customWidth="1"/>
    <col min="14416" max="14419" width="0" style="168" hidden="1" customWidth="1"/>
    <col min="14420" max="14420" width="7.625" style="168" customWidth="1"/>
    <col min="14421" max="14424" width="0" style="168" hidden="1" customWidth="1"/>
    <col min="14425" max="14425" width="7.625" style="168" customWidth="1"/>
    <col min="14426" max="14429" width="0" style="168" hidden="1" customWidth="1"/>
    <col min="14430" max="14430" width="7.625" style="168" customWidth="1"/>
    <col min="14431" max="14434" width="0" style="168" hidden="1" customWidth="1"/>
    <col min="14435" max="14435" width="7.625" style="168" customWidth="1"/>
    <col min="14436" max="14439" width="0" style="168" hidden="1" customWidth="1"/>
    <col min="14440" max="14440" width="7.625" style="168" customWidth="1"/>
    <col min="14441" max="14444" width="0" style="168" hidden="1" customWidth="1"/>
    <col min="14445" max="14445" width="7.625" style="168" customWidth="1"/>
    <col min="14446" max="14449" width="0" style="168" hidden="1" customWidth="1"/>
    <col min="14450" max="14450" width="7.625" style="168" customWidth="1"/>
    <col min="14451" max="14454" width="0" style="168" hidden="1" customWidth="1"/>
    <col min="14455" max="14455" width="7.625" style="168" customWidth="1"/>
    <col min="14456" max="14459" width="0" style="168" hidden="1" customWidth="1"/>
    <col min="14460" max="14460" width="7.625" style="168" customWidth="1"/>
    <col min="14461" max="14464" width="0" style="168" hidden="1" customWidth="1"/>
    <col min="14465" max="14465" width="7.625" style="168" customWidth="1"/>
    <col min="14466" max="14469" width="0" style="168" hidden="1" customWidth="1"/>
    <col min="14470" max="14470" width="7.625" style="168" customWidth="1"/>
    <col min="14471" max="14474" width="0" style="168" hidden="1" customWidth="1"/>
    <col min="14475" max="14475" width="7.625" style="168" customWidth="1"/>
    <col min="14476" max="14479" width="0" style="168" hidden="1" customWidth="1"/>
    <col min="14480" max="14480" width="7.625" style="168" customWidth="1"/>
    <col min="14481" max="14484" width="0" style="168" hidden="1" customWidth="1"/>
    <col min="14485" max="14485" width="7.625" style="168" customWidth="1"/>
    <col min="14486" max="14489" width="0" style="168" hidden="1" customWidth="1"/>
    <col min="14490" max="14490" width="7.625" style="168" customWidth="1"/>
    <col min="14491" max="14494" width="0" style="168" hidden="1" customWidth="1"/>
    <col min="14495" max="14495" width="7.625" style="168" customWidth="1"/>
    <col min="14496" max="14499" width="0" style="168" hidden="1" customWidth="1"/>
    <col min="14500" max="14500" width="7.625" style="168" customWidth="1"/>
    <col min="14501" max="14504" width="0" style="168" hidden="1" customWidth="1"/>
    <col min="14505" max="14505" width="7.625" style="168" customWidth="1"/>
    <col min="14506" max="14509" width="0" style="168" hidden="1" customWidth="1"/>
    <col min="14510" max="14510" width="7.625" style="168" customWidth="1"/>
    <col min="14511" max="14514" width="0" style="168" hidden="1" customWidth="1"/>
    <col min="14515" max="14515" width="7.625" style="168" customWidth="1"/>
    <col min="14516" max="14519" width="0" style="168" hidden="1" customWidth="1"/>
    <col min="14520" max="14520" width="7.625" style="168" customWidth="1"/>
    <col min="14521" max="14524" width="0" style="168" hidden="1" customWidth="1"/>
    <col min="14525" max="14525" width="7.625" style="168" customWidth="1"/>
    <col min="14526" max="14529" width="0" style="168" hidden="1" customWidth="1"/>
    <col min="14530" max="14530" width="7.625" style="168" customWidth="1"/>
    <col min="14531" max="14534" width="0" style="168" hidden="1" customWidth="1"/>
    <col min="14535" max="14535" width="7.625" style="168" customWidth="1"/>
    <col min="14536" max="14539" width="0" style="168" hidden="1" customWidth="1"/>
    <col min="14540" max="14540" width="7.625" style="168" customWidth="1"/>
    <col min="14541" max="14544" width="0" style="168" hidden="1" customWidth="1"/>
    <col min="14545" max="14546" width="9" style="168"/>
    <col min="14547" max="14547" width="0" style="168" hidden="1" customWidth="1"/>
    <col min="14548" max="14593" width="9" style="168"/>
    <col min="14594" max="14594" width="3.25" style="168" customWidth="1"/>
    <col min="14595" max="14595" width="5.5" style="168" customWidth="1"/>
    <col min="14596" max="14596" width="7.625" style="168" customWidth="1"/>
    <col min="14597" max="14600" width="0" style="168" hidden="1" customWidth="1"/>
    <col min="14601" max="14601" width="7.625" style="168" customWidth="1"/>
    <col min="14602" max="14605" width="0" style="168" hidden="1" customWidth="1"/>
    <col min="14606" max="14606" width="7.625" style="168" customWidth="1"/>
    <col min="14607" max="14610" width="0" style="168" hidden="1" customWidth="1"/>
    <col min="14611" max="14611" width="7.625" style="168" customWidth="1"/>
    <col min="14612" max="14615" width="0" style="168" hidden="1" customWidth="1"/>
    <col min="14616" max="14616" width="7.625" style="168" customWidth="1"/>
    <col min="14617" max="14620" width="0" style="168" hidden="1" customWidth="1"/>
    <col min="14621" max="14621" width="7.625" style="168" customWidth="1"/>
    <col min="14622" max="14625" width="0" style="168" hidden="1" customWidth="1"/>
    <col min="14626" max="14626" width="7.625" style="168" customWidth="1"/>
    <col min="14627" max="14630" width="0" style="168" hidden="1" customWidth="1"/>
    <col min="14631" max="14631" width="7.625" style="168" customWidth="1"/>
    <col min="14632" max="14635" width="0" style="168" hidden="1" customWidth="1"/>
    <col min="14636" max="14636" width="7.625" style="168" customWidth="1"/>
    <col min="14637" max="14640" width="0" style="168" hidden="1" customWidth="1"/>
    <col min="14641" max="14641" width="7.625" style="168" customWidth="1"/>
    <col min="14642" max="14645" width="0" style="168" hidden="1" customWidth="1"/>
    <col min="14646" max="14646" width="7.625" style="168" customWidth="1"/>
    <col min="14647" max="14650" width="0" style="168" hidden="1" customWidth="1"/>
    <col min="14651" max="14651" width="7.625" style="168" customWidth="1"/>
    <col min="14652" max="14655" width="0" style="168" hidden="1" customWidth="1"/>
    <col min="14656" max="14656" width="7.625" style="168" customWidth="1"/>
    <col min="14657" max="14660" width="0" style="168" hidden="1" customWidth="1"/>
    <col min="14661" max="14661" width="7.625" style="168" customWidth="1"/>
    <col min="14662" max="14665" width="0" style="168" hidden="1" customWidth="1"/>
    <col min="14666" max="14666" width="7.625" style="168" customWidth="1"/>
    <col min="14667" max="14670" width="0" style="168" hidden="1" customWidth="1"/>
    <col min="14671" max="14671" width="7.625" style="168" customWidth="1"/>
    <col min="14672" max="14675" width="0" style="168" hidden="1" customWidth="1"/>
    <col min="14676" max="14676" width="7.625" style="168" customWidth="1"/>
    <col min="14677" max="14680" width="0" style="168" hidden="1" customWidth="1"/>
    <col min="14681" max="14681" width="7.625" style="168" customWidth="1"/>
    <col min="14682" max="14685" width="0" style="168" hidden="1" customWidth="1"/>
    <col min="14686" max="14686" width="7.625" style="168" customWidth="1"/>
    <col min="14687" max="14690" width="0" style="168" hidden="1" customWidth="1"/>
    <col min="14691" max="14691" width="7.625" style="168" customWidth="1"/>
    <col min="14692" max="14695" width="0" style="168" hidden="1" customWidth="1"/>
    <col min="14696" max="14696" width="7.625" style="168" customWidth="1"/>
    <col min="14697" max="14700" width="0" style="168" hidden="1" customWidth="1"/>
    <col min="14701" max="14701" width="7.625" style="168" customWidth="1"/>
    <col min="14702" max="14705" width="0" style="168" hidden="1" customWidth="1"/>
    <col min="14706" max="14706" width="7.625" style="168" customWidth="1"/>
    <col min="14707" max="14710" width="0" style="168" hidden="1" customWidth="1"/>
    <col min="14711" max="14711" width="7.625" style="168" customWidth="1"/>
    <col min="14712" max="14715" width="0" style="168" hidden="1" customWidth="1"/>
    <col min="14716" max="14716" width="7.625" style="168" customWidth="1"/>
    <col min="14717" max="14720" width="0" style="168" hidden="1" customWidth="1"/>
    <col min="14721" max="14721" width="7.625" style="168" customWidth="1"/>
    <col min="14722" max="14725" width="0" style="168" hidden="1" customWidth="1"/>
    <col min="14726" max="14726" width="7.625" style="168" customWidth="1"/>
    <col min="14727" max="14730" width="0" style="168" hidden="1" customWidth="1"/>
    <col min="14731" max="14731" width="7.625" style="168" customWidth="1"/>
    <col min="14732" max="14735" width="0" style="168" hidden="1" customWidth="1"/>
    <col min="14736" max="14736" width="7.625" style="168" customWidth="1"/>
    <col min="14737" max="14740" width="0" style="168" hidden="1" customWidth="1"/>
    <col min="14741" max="14741" width="7.625" style="168" customWidth="1"/>
    <col min="14742" max="14745" width="0" style="168" hidden="1" customWidth="1"/>
    <col min="14746" max="14746" width="7.625" style="168" customWidth="1"/>
    <col min="14747" max="14750" width="0" style="168" hidden="1" customWidth="1"/>
    <col min="14751" max="14751" width="7.625" style="168" customWidth="1"/>
    <col min="14752" max="14755" width="0" style="168" hidden="1" customWidth="1"/>
    <col min="14756" max="14756" width="7.625" style="168" customWidth="1"/>
    <col min="14757" max="14760" width="0" style="168" hidden="1" customWidth="1"/>
    <col min="14761" max="14761" width="7.625" style="168" customWidth="1"/>
    <col min="14762" max="14765" width="0" style="168" hidden="1" customWidth="1"/>
    <col min="14766" max="14766" width="7.625" style="168" customWidth="1"/>
    <col min="14767" max="14770" width="0" style="168" hidden="1" customWidth="1"/>
    <col min="14771" max="14771" width="7.625" style="168" customWidth="1"/>
    <col min="14772" max="14775" width="0" style="168" hidden="1" customWidth="1"/>
    <col min="14776" max="14776" width="7.625" style="168" customWidth="1"/>
    <col min="14777" max="14780" width="0" style="168" hidden="1" customWidth="1"/>
    <col min="14781" max="14781" width="7.625" style="168" customWidth="1"/>
    <col min="14782" max="14785" width="0" style="168" hidden="1" customWidth="1"/>
    <col min="14786" max="14786" width="7.625" style="168" customWidth="1"/>
    <col min="14787" max="14790" width="0" style="168" hidden="1" customWidth="1"/>
    <col min="14791" max="14791" width="7.625" style="168" customWidth="1"/>
    <col min="14792" max="14795" width="0" style="168" hidden="1" customWidth="1"/>
    <col min="14796" max="14796" width="7.625" style="168" customWidth="1"/>
    <col min="14797" max="14800" width="0" style="168" hidden="1" customWidth="1"/>
    <col min="14801" max="14802" width="9" style="168"/>
    <col min="14803" max="14803" width="0" style="168" hidden="1" customWidth="1"/>
    <col min="14804" max="14849" width="9" style="168"/>
    <col min="14850" max="14850" width="3.25" style="168" customWidth="1"/>
    <col min="14851" max="14851" width="5.5" style="168" customWidth="1"/>
    <col min="14852" max="14852" width="7.625" style="168" customWidth="1"/>
    <col min="14853" max="14856" width="0" style="168" hidden="1" customWidth="1"/>
    <col min="14857" max="14857" width="7.625" style="168" customWidth="1"/>
    <col min="14858" max="14861" width="0" style="168" hidden="1" customWidth="1"/>
    <col min="14862" max="14862" width="7.625" style="168" customWidth="1"/>
    <col min="14863" max="14866" width="0" style="168" hidden="1" customWidth="1"/>
    <col min="14867" max="14867" width="7.625" style="168" customWidth="1"/>
    <col min="14868" max="14871" width="0" style="168" hidden="1" customWidth="1"/>
    <col min="14872" max="14872" width="7.625" style="168" customWidth="1"/>
    <col min="14873" max="14876" width="0" style="168" hidden="1" customWidth="1"/>
    <col min="14877" max="14877" width="7.625" style="168" customWidth="1"/>
    <col min="14878" max="14881" width="0" style="168" hidden="1" customWidth="1"/>
    <col min="14882" max="14882" width="7.625" style="168" customWidth="1"/>
    <col min="14883" max="14886" width="0" style="168" hidden="1" customWidth="1"/>
    <col min="14887" max="14887" width="7.625" style="168" customWidth="1"/>
    <col min="14888" max="14891" width="0" style="168" hidden="1" customWidth="1"/>
    <col min="14892" max="14892" width="7.625" style="168" customWidth="1"/>
    <col min="14893" max="14896" width="0" style="168" hidden="1" customWidth="1"/>
    <col min="14897" max="14897" width="7.625" style="168" customWidth="1"/>
    <col min="14898" max="14901" width="0" style="168" hidden="1" customWidth="1"/>
    <col min="14902" max="14902" width="7.625" style="168" customWidth="1"/>
    <col min="14903" max="14906" width="0" style="168" hidden="1" customWidth="1"/>
    <col min="14907" max="14907" width="7.625" style="168" customWidth="1"/>
    <col min="14908" max="14911" width="0" style="168" hidden="1" customWidth="1"/>
    <col min="14912" max="14912" width="7.625" style="168" customWidth="1"/>
    <col min="14913" max="14916" width="0" style="168" hidden="1" customWidth="1"/>
    <col min="14917" max="14917" width="7.625" style="168" customWidth="1"/>
    <col min="14918" max="14921" width="0" style="168" hidden="1" customWidth="1"/>
    <col min="14922" max="14922" width="7.625" style="168" customWidth="1"/>
    <col min="14923" max="14926" width="0" style="168" hidden="1" customWidth="1"/>
    <col min="14927" max="14927" width="7.625" style="168" customWidth="1"/>
    <col min="14928" max="14931" width="0" style="168" hidden="1" customWidth="1"/>
    <col min="14932" max="14932" width="7.625" style="168" customWidth="1"/>
    <col min="14933" max="14936" width="0" style="168" hidden="1" customWidth="1"/>
    <col min="14937" max="14937" width="7.625" style="168" customWidth="1"/>
    <col min="14938" max="14941" width="0" style="168" hidden="1" customWidth="1"/>
    <col min="14942" max="14942" width="7.625" style="168" customWidth="1"/>
    <col min="14943" max="14946" width="0" style="168" hidden="1" customWidth="1"/>
    <col min="14947" max="14947" width="7.625" style="168" customWidth="1"/>
    <col min="14948" max="14951" width="0" style="168" hidden="1" customWidth="1"/>
    <col min="14952" max="14952" width="7.625" style="168" customWidth="1"/>
    <col min="14953" max="14956" width="0" style="168" hidden="1" customWidth="1"/>
    <col min="14957" max="14957" width="7.625" style="168" customWidth="1"/>
    <col min="14958" max="14961" width="0" style="168" hidden="1" customWidth="1"/>
    <col min="14962" max="14962" width="7.625" style="168" customWidth="1"/>
    <col min="14963" max="14966" width="0" style="168" hidden="1" customWidth="1"/>
    <col min="14967" max="14967" width="7.625" style="168" customWidth="1"/>
    <col min="14968" max="14971" width="0" style="168" hidden="1" customWidth="1"/>
    <col min="14972" max="14972" width="7.625" style="168" customWidth="1"/>
    <col min="14973" max="14976" width="0" style="168" hidden="1" customWidth="1"/>
    <col min="14977" max="14977" width="7.625" style="168" customWidth="1"/>
    <col min="14978" max="14981" width="0" style="168" hidden="1" customWidth="1"/>
    <col min="14982" max="14982" width="7.625" style="168" customWidth="1"/>
    <col min="14983" max="14986" width="0" style="168" hidden="1" customWidth="1"/>
    <col min="14987" max="14987" width="7.625" style="168" customWidth="1"/>
    <col min="14988" max="14991" width="0" style="168" hidden="1" customWidth="1"/>
    <col min="14992" max="14992" width="7.625" style="168" customWidth="1"/>
    <col min="14993" max="14996" width="0" style="168" hidden="1" customWidth="1"/>
    <col min="14997" max="14997" width="7.625" style="168" customWidth="1"/>
    <col min="14998" max="15001" width="0" style="168" hidden="1" customWidth="1"/>
    <col min="15002" max="15002" width="7.625" style="168" customWidth="1"/>
    <col min="15003" max="15006" width="0" style="168" hidden="1" customWidth="1"/>
    <col min="15007" max="15007" width="7.625" style="168" customWidth="1"/>
    <col min="15008" max="15011" width="0" style="168" hidden="1" customWidth="1"/>
    <col min="15012" max="15012" width="7.625" style="168" customWidth="1"/>
    <col min="15013" max="15016" width="0" style="168" hidden="1" customWidth="1"/>
    <col min="15017" max="15017" width="7.625" style="168" customWidth="1"/>
    <col min="15018" max="15021" width="0" style="168" hidden="1" customWidth="1"/>
    <col min="15022" max="15022" width="7.625" style="168" customWidth="1"/>
    <col min="15023" max="15026" width="0" style="168" hidden="1" customWidth="1"/>
    <col min="15027" max="15027" width="7.625" style="168" customWidth="1"/>
    <col min="15028" max="15031" width="0" style="168" hidden="1" customWidth="1"/>
    <col min="15032" max="15032" width="7.625" style="168" customWidth="1"/>
    <col min="15033" max="15036" width="0" style="168" hidden="1" customWidth="1"/>
    <col min="15037" max="15037" width="7.625" style="168" customWidth="1"/>
    <col min="15038" max="15041" width="0" style="168" hidden="1" customWidth="1"/>
    <col min="15042" max="15042" width="7.625" style="168" customWidth="1"/>
    <col min="15043" max="15046" width="0" style="168" hidden="1" customWidth="1"/>
    <col min="15047" max="15047" width="7.625" style="168" customWidth="1"/>
    <col min="15048" max="15051" width="0" style="168" hidden="1" customWidth="1"/>
    <col min="15052" max="15052" width="7.625" style="168" customWidth="1"/>
    <col min="15053" max="15056" width="0" style="168" hidden="1" customWidth="1"/>
    <col min="15057" max="15058" width="9" style="168"/>
    <col min="15059" max="15059" width="0" style="168" hidden="1" customWidth="1"/>
    <col min="15060" max="15105" width="9" style="168"/>
    <col min="15106" max="15106" width="3.25" style="168" customWidth="1"/>
    <col min="15107" max="15107" width="5.5" style="168" customWidth="1"/>
    <col min="15108" max="15108" width="7.625" style="168" customWidth="1"/>
    <col min="15109" max="15112" width="0" style="168" hidden="1" customWidth="1"/>
    <col min="15113" max="15113" width="7.625" style="168" customWidth="1"/>
    <col min="15114" max="15117" width="0" style="168" hidden="1" customWidth="1"/>
    <col min="15118" max="15118" width="7.625" style="168" customWidth="1"/>
    <col min="15119" max="15122" width="0" style="168" hidden="1" customWidth="1"/>
    <col min="15123" max="15123" width="7.625" style="168" customWidth="1"/>
    <col min="15124" max="15127" width="0" style="168" hidden="1" customWidth="1"/>
    <col min="15128" max="15128" width="7.625" style="168" customWidth="1"/>
    <col min="15129" max="15132" width="0" style="168" hidden="1" customWidth="1"/>
    <col min="15133" max="15133" width="7.625" style="168" customWidth="1"/>
    <col min="15134" max="15137" width="0" style="168" hidden="1" customWidth="1"/>
    <col min="15138" max="15138" width="7.625" style="168" customWidth="1"/>
    <col min="15139" max="15142" width="0" style="168" hidden="1" customWidth="1"/>
    <col min="15143" max="15143" width="7.625" style="168" customWidth="1"/>
    <col min="15144" max="15147" width="0" style="168" hidden="1" customWidth="1"/>
    <col min="15148" max="15148" width="7.625" style="168" customWidth="1"/>
    <col min="15149" max="15152" width="0" style="168" hidden="1" customWidth="1"/>
    <col min="15153" max="15153" width="7.625" style="168" customWidth="1"/>
    <col min="15154" max="15157" width="0" style="168" hidden="1" customWidth="1"/>
    <col min="15158" max="15158" width="7.625" style="168" customWidth="1"/>
    <col min="15159" max="15162" width="0" style="168" hidden="1" customWidth="1"/>
    <col min="15163" max="15163" width="7.625" style="168" customWidth="1"/>
    <col min="15164" max="15167" width="0" style="168" hidden="1" customWidth="1"/>
    <col min="15168" max="15168" width="7.625" style="168" customWidth="1"/>
    <col min="15169" max="15172" width="0" style="168" hidden="1" customWidth="1"/>
    <col min="15173" max="15173" width="7.625" style="168" customWidth="1"/>
    <col min="15174" max="15177" width="0" style="168" hidden="1" customWidth="1"/>
    <col min="15178" max="15178" width="7.625" style="168" customWidth="1"/>
    <col min="15179" max="15182" width="0" style="168" hidden="1" customWidth="1"/>
    <col min="15183" max="15183" width="7.625" style="168" customWidth="1"/>
    <col min="15184" max="15187" width="0" style="168" hidden="1" customWidth="1"/>
    <col min="15188" max="15188" width="7.625" style="168" customWidth="1"/>
    <col min="15189" max="15192" width="0" style="168" hidden="1" customWidth="1"/>
    <col min="15193" max="15193" width="7.625" style="168" customWidth="1"/>
    <col min="15194" max="15197" width="0" style="168" hidden="1" customWidth="1"/>
    <col min="15198" max="15198" width="7.625" style="168" customWidth="1"/>
    <col min="15199" max="15202" width="0" style="168" hidden="1" customWidth="1"/>
    <col min="15203" max="15203" width="7.625" style="168" customWidth="1"/>
    <col min="15204" max="15207" width="0" style="168" hidden="1" customWidth="1"/>
    <col min="15208" max="15208" width="7.625" style="168" customWidth="1"/>
    <col min="15209" max="15212" width="0" style="168" hidden="1" customWidth="1"/>
    <col min="15213" max="15213" width="7.625" style="168" customWidth="1"/>
    <col min="15214" max="15217" width="0" style="168" hidden="1" customWidth="1"/>
    <col min="15218" max="15218" width="7.625" style="168" customWidth="1"/>
    <col min="15219" max="15222" width="0" style="168" hidden="1" customWidth="1"/>
    <col min="15223" max="15223" width="7.625" style="168" customWidth="1"/>
    <col min="15224" max="15227" width="0" style="168" hidden="1" customWidth="1"/>
    <col min="15228" max="15228" width="7.625" style="168" customWidth="1"/>
    <col min="15229" max="15232" width="0" style="168" hidden="1" customWidth="1"/>
    <col min="15233" max="15233" width="7.625" style="168" customWidth="1"/>
    <col min="15234" max="15237" width="0" style="168" hidden="1" customWidth="1"/>
    <col min="15238" max="15238" width="7.625" style="168" customWidth="1"/>
    <col min="15239" max="15242" width="0" style="168" hidden="1" customWidth="1"/>
    <col min="15243" max="15243" width="7.625" style="168" customWidth="1"/>
    <col min="15244" max="15247" width="0" style="168" hidden="1" customWidth="1"/>
    <col min="15248" max="15248" width="7.625" style="168" customWidth="1"/>
    <col min="15249" max="15252" width="0" style="168" hidden="1" customWidth="1"/>
    <col min="15253" max="15253" width="7.625" style="168" customWidth="1"/>
    <col min="15254" max="15257" width="0" style="168" hidden="1" customWidth="1"/>
    <col min="15258" max="15258" width="7.625" style="168" customWidth="1"/>
    <col min="15259" max="15262" width="0" style="168" hidden="1" customWidth="1"/>
    <col min="15263" max="15263" width="7.625" style="168" customWidth="1"/>
    <col min="15264" max="15267" width="0" style="168" hidden="1" customWidth="1"/>
    <col min="15268" max="15268" width="7.625" style="168" customWidth="1"/>
    <col min="15269" max="15272" width="0" style="168" hidden="1" customWidth="1"/>
    <col min="15273" max="15273" width="7.625" style="168" customWidth="1"/>
    <col min="15274" max="15277" width="0" style="168" hidden="1" customWidth="1"/>
    <col min="15278" max="15278" width="7.625" style="168" customWidth="1"/>
    <col min="15279" max="15282" width="0" style="168" hidden="1" customWidth="1"/>
    <col min="15283" max="15283" width="7.625" style="168" customWidth="1"/>
    <col min="15284" max="15287" width="0" style="168" hidden="1" customWidth="1"/>
    <col min="15288" max="15288" width="7.625" style="168" customWidth="1"/>
    <col min="15289" max="15292" width="0" style="168" hidden="1" customWidth="1"/>
    <col min="15293" max="15293" width="7.625" style="168" customWidth="1"/>
    <col min="15294" max="15297" width="0" style="168" hidden="1" customWidth="1"/>
    <col min="15298" max="15298" width="7.625" style="168" customWidth="1"/>
    <col min="15299" max="15302" width="0" style="168" hidden="1" customWidth="1"/>
    <col min="15303" max="15303" width="7.625" style="168" customWidth="1"/>
    <col min="15304" max="15307" width="0" style="168" hidden="1" customWidth="1"/>
    <col min="15308" max="15308" width="7.625" style="168" customWidth="1"/>
    <col min="15309" max="15312" width="0" style="168" hidden="1" customWidth="1"/>
    <col min="15313" max="15314" width="9" style="168"/>
    <col min="15315" max="15315" width="0" style="168" hidden="1" customWidth="1"/>
    <col min="15316" max="15361" width="9" style="168"/>
    <col min="15362" max="15362" width="3.25" style="168" customWidth="1"/>
    <col min="15363" max="15363" width="5.5" style="168" customWidth="1"/>
    <col min="15364" max="15364" width="7.625" style="168" customWidth="1"/>
    <col min="15365" max="15368" width="0" style="168" hidden="1" customWidth="1"/>
    <col min="15369" max="15369" width="7.625" style="168" customWidth="1"/>
    <col min="15370" max="15373" width="0" style="168" hidden="1" customWidth="1"/>
    <col min="15374" max="15374" width="7.625" style="168" customWidth="1"/>
    <col min="15375" max="15378" width="0" style="168" hidden="1" customWidth="1"/>
    <col min="15379" max="15379" width="7.625" style="168" customWidth="1"/>
    <col min="15380" max="15383" width="0" style="168" hidden="1" customWidth="1"/>
    <col min="15384" max="15384" width="7.625" style="168" customWidth="1"/>
    <col min="15385" max="15388" width="0" style="168" hidden="1" customWidth="1"/>
    <col min="15389" max="15389" width="7.625" style="168" customWidth="1"/>
    <col min="15390" max="15393" width="0" style="168" hidden="1" customWidth="1"/>
    <col min="15394" max="15394" width="7.625" style="168" customWidth="1"/>
    <col min="15395" max="15398" width="0" style="168" hidden="1" customWidth="1"/>
    <col min="15399" max="15399" width="7.625" style="168" customWidth="1"/>
    <col min="15400" max="15403" width="0" style="168" hidden="1" customWidth="1"/>
    <col min="15404" max="15404" width="7.625" style="168" customWidth="1"/>
    <col min="15405" max="15408" width="0" style="168" hidden="1" customWidth="1"/>
    <col min="15409" max="15409" width="7.625" style="168" customWidth="1"/>
    <col min="15410" max="15413" width="0" style="168" hidden="1" customWidth="1"/>
    <col min="15414" max="15414" width="7.625" style="168" customWidth="1"/>
    <col min="15415" max="15418" width="0" style="168" hidden="1" customWidth="1"/>
    <col min="15419" max="15419" width="7.625" style="168" customWidth="1"/>
    <col min="15420" max="15423" width="0" style="168" hidden="1" customWidth="1"/>
    <col min="15424" max="15424" width="7.625" style="168" customWidth="1"/>
    <col min="15425" max="15428" width="0" style="168" hidden="1" customWidth="1"/>
    <col min="15429" max="15429" width="7.625" style="168" customWidth="1"/>
    <col min="15430" max="15433" width="0" style="168" hidden="1" customWidth="1"/>
    <col min="15434" max="15434" width="7.625" style="168" customWidth="1"/>
    <col min="15435" max="15438" width="0" style="168" hidden="1" customWidth="1"/>
    <col min="15439" max="15439" width="7.625" style="168" customWidth="1"/>
    <col min="15440" max="15443" width="0" style="168" hidden="1" customWidth="1"/>
    <col min="15444" max="15444" width="7.625" style="168" customWidth="1"/>
    <col min="15445" max="15448" width="0" style="168" hidden="1" customWidth="1"/>
    <col min="15449" max="15449" width="7.625" style="168" customWidth="1"/>
    <col min="15450" max="15453" width="0" style="168" hidden="1" customWidth="1"/>
    <col min="15454" max="15454" width="7.625" style="168" customWidth="1"/>
    <col min="15455" max="15458" width="0" style="168" hidden="1" customWidth="1"/>
    <col min="15459" max="15459" width="7.625" style="168" customWidth="1"/>
    <col min="15460" max="15463" width="0" style="168" hidden="1" customWidth="1"/>
    <col min="15464" max="15464" width="7.625" style="168" customWidth="1"/>
    <col min="15465" max="15468" width="0" style="168" hidden="1" customWidth="1"/>
    <col min="15469" max="15469" width="7.625" style="168" customWidth="1"/>
    <col min="15470" max="15473" width="0" style="168" hidden="1" customWidth="1"/>
    <col min="15474" max="15474" width="7.625" style="168" customWidth="1"/>
    <col min="15475" max="15478" width="0" style="168" hidden="1" customWidth="1"/>
    <col min="15479" max="15479" width="7.625" style="168" customWidth="1"/>
    <col min="15480" max="15483" width="0" style="168" hidden="1" customWidth="1"/>
    <col min="15484" max="15484" width="7.625" style="168" customWidth="1"/>
    <col min="15485" max="15488" width="0" style="168" hidden="1" customWidth="1"/>
    <col min="15489" max="15489" width="7.625" style="168" customWidth="1"/>
    <col min="15490" max="15493" width="0" style="168" hidden="1" customWidth="1"/>
    <col min="15494" max="15494" width="7.625" style="168" customWidth="1"/>
    <col min="15495" max="15498" width="0" style="168" hidden="1" customWidth="1"/>
    <col min="15499" max="15499" width="7.625" style="168" customWidth="1"/>
    <col min="15500" max="15503" width="0" style="168" hidden="1" customWidth="1"/>
    <col min="15504" max="15504" width="7.625" style="168" customWidth="1"/>
    <col min="15505" max="15508" width="0" style="168" hidden="1" customWidth="1"/>
    <col min="15509" max="15509" width="7.625" style="168" customWidth="1"/>
    <col min="15510" max="15513" width="0" style="168" hidden="1" customWidth="1"/>
    <col min="15514" max="15514" width="7.625" style="168" customWidth="1"/>
    <col min="15515" max="15518" width="0" style="168" hidden="1" customWidth="1"/>
    <col min="15519" max="15519" width="7.625" style="168" customWidth="1"/>
    <col min="15520" max="15523" width="0" style="168" hidden="1" customWidth="1"/>
    <col min="15524" max="15524" width="7.625" style="168" customWidth="1"/>
    <col min="15525" max="15528" width="0" style="168" hidden="1" customWidth="1"/>
    <col min="15529" max="15529" width="7.625" style="168" customWidth="1"/>
    <col min="15530" max="15533" width="0" style="168" hidden="1" customWidth="1"/>
    <col min="15534" max="15534" width="7.625" style="168" customWidth="1"/>
    <col min="15535" max="15538" width="0" style="168" hidden="1" customWidth="1"/>
    <col min="15539" max="15539" width="7.625" style="168" customWidth="1"/>
    <col min="15540" max="15543" width="0" style="168" hidden="1" customWidth="1"/>
    <col min="15544" max="15544" width="7.625" style="168" customWidth="1"/>
    <col min="15545" max="15548" width="0" style="168" hidden="1" customWidth="1"/>
    <col min="15549" max="15549" width="7.625" style="168" customWidth="1"/>
    <col min="15550" max="15553" width="0" style="168" hidden="1" customWidth="1"/>
    <col min="15554" max="15554" width="7.625" style="168" customWidth="1"/>
    <col min="15555" max="15558" width="0" style="168" hidden="1" customWidth="1"/>
    <col min="15559" max="15559" width="7.625" style="168" customWidth="1"/>
    <col min="15560" max="15563" width="0" style="168" hidden="1" customWidth="1"/>
    <col min="15564" max="15564" width="7.625" style="168" customWidth="1"/>
    <col min="15565" max="15568" width="0" style="168" hidden="1" customWidth="1"/>
    <col min="15569" max="15570" width="9" style="168"/>
    <col min="15571" max="15571" width="0" style="168" hidden="1" customWidth="1"/>
    <col min="15572" max="15617" width="9" style="168"/>
    <col min="15618" max="15618" width="3.25" style="168" customWidth="1"/>
    <col min="15619" max="15619" width="5.5" style="168" customWidth="1"/>
    <col min="15620" max="15620" width="7.625" style="168" customWidth="1"/>
    <col min="15621" max="15624" width="0" style="168" hidden="1" customWidth="1"/>
    <col min="15625" max="15625" width="7.625" style="168" customWidth="1"/>
    <col min="15626" max="15629" width="0" style="168" hidden="1" customWidth="1"/>
    <col min="15630" max="15630" width="7.625" style="168" customWidth="1"/>
    <col min="15631" max="15634" width="0" style="168" hidden="1" customWidth="1"/>
    <col min="15635" max="15635" width="7.625" style="168" customWidth="1"/>
    <col min="15636" max="15639" width="0" style="168" hidden="1" customWidth="1"/>
    <col min="15640" max="15640" width="7.625" style="168" customWidth="1"/>
    <col min="15641" max="15644" width="0" style="168" hidden="1" customWidth="1"/>
    <col min="15645" max="15645" width="7.625" style="168" customWidth="1"/>
    <col min="15646" max="15649" width="0" style="168" hidden="1" customWidth="1"/>
    <col min="15650" max="15650" width="7.625" style="168" customWidth="1"/>
    <col min="15651" max="15654" width="0" style="168" hidden="1" customWidth="1"/>
    <col min="15655" max="15655" width="7.625" style="168" customWidth="1"/>
    <col min="15656" max="15659" width="0" style="168" hidden="1" customWidth="1"/>
    <col min="15660" max="15660" width="7.625" style="168" customWidth="1"/>
    <col min="15661" max="15664" width="0" style="168" hidden="1" customWidth="1"/>
    <col min="15665" max="15665" width="7.625" style="168" customWidth="1"/>
    <col min="15666" max="15669" width="0" style="168" hidden="1" customWidth="1"/>
    <col min="15670" max="15670" width="7.625" style="168" customWidth="1"/>
    <col min="15671" max="15674" width="0" style="168" hidden="1" customWidth="1"/>
    <col min="15675" max="15675" width="7.625" style="168" customWidth="1"/>
    <col min="15676" max="15679" width="0" style="168" hidden="1" customWidth="1"/>
    <col min="15680" max="15680" width="7.625" style="168" customWidth="1"/>
    <col min="15681" max="15684" width="0" style="168" hidden="1" customWidth="1"/>
    <col min="15685" max="15685" width="7.625" style="168" customWidth="1"/>
    <col min="15686" max="15689" width="0" style="168" hidden="1" customWidth="1"/>
    <col min="15690" max="15690" width="7.625" style="168" customWidth="1"/>
    <col min="15691" max="15694" width="0" style="168" hidden="1" customWidth="1"/>
    <col min="15695" max="15695" width="7.625" style="168" customWidth="1"/>
    <col min="15696" max="15699" width="0" style="168" hidden="1" customWidth="1"/>
    <col min="15700" max="15700" width="7.625" style="168" customWidth="1"/>
    <col min="15701" max="15704" width="0" style="168" hidden="1" customWidth="1"/>
    <col min="15705" max="15705" width="7.625" style="168" customWidth="1"/>
    <col min="15706" max="15709" width="0" style="168" hidden="1" customWidth="1"/>
    <col min="15710" max="15710" width="7.625" style="168" customWidth="1"/>
    <col min="15711" max="15714" width="0" style="168" hidden="1" customWidth="1"/>
    <col min="15715" max="15715" width="7.625" style="168" customWidth="1"/>
    <col min="15716" max="15719" width="0" style="168" hidden="1" customWidth="1"/>
    <col min="15720" max="15720" width="7.625" style="168" customWidth="1"/>
    <col min="15721" max="15724" width="0" style="168" hidden="1" customWidth="1"/>
    <col min="15725" max="15725" width="7.625" style="168" customWidth="1"/>
    <col min="15726" max="15729" width="0" style="168" hidden="1" customWidth="1"/>
    <col min="15730" max="15730" width="7.625" style="168" customWidth="1"/>
    <col min="15731" max="15734" width="0" style="168" hidden="1" customWidth="1"/>
    <col min="15735" max="15735" width="7.625" style="168" customWidth="1"/>
    <col min="15736" max="15739" width="0" style="168" hidden="1" customWidth="1"/>
    <col min="15740" max="15740" width="7.625" style="168" customWidth="1"/>
    <col min="15741" max="15744" width="0" style="168" hidden="1" customWidth="1"/>
    <col min="15745" max="15745" width="7.625" style="168" customWidth="1"/>
    <col min="15746" max="15749" width="0" style="168" hidden="1" customWidth="1"/>
    <col min="15750" max="15750" width="7.625" style="168" customWidth="1"/>
    <col min="15751" max="15754" width="0" style="168" hidden="1" customWidth="1"/>
    <col min="15755" max="15755" width="7.625" style="168" customWidth="1"/>
    <col min="15756" max="15759" width="0" style="168" hidden="1" customWidth="1"/>
    <col min="15760" max="15760" width="7.625" style="168" customWidth="1"/>
    <col min="15761" max="15764" width="0" style="168" hidden="1" customWidth="1"/>
    <col min="15765" max="15765" width="7.625" style="168" customWidth="1"/>
    <col min="15766" max="15769" width="0" style="168" hidden="1" customWidth="1"/>
    <col min="15770" max="15770" width="7.625" style="168" customWidth="1"/>
    <col min="15771" max="15774" width="0" style="168" hidden="1" customWidth="1"/>
    <col min="15775" max="15775" width="7.625" style="168" customWidth="1"/>
    <col min="15776" max="15779" width="0" style="168" hidden="1" customWidth="1"/>
    <col min="15780" max="15780" width="7.625" style="168" customWidth="1"/>
    <col min="15781" max="15784" width="0" style="168" hidden="1" customWidth="1"/>
    <col min="15785" max="15785" width="7.625" style="168" customWidth="1"/>
    <col min="15786" max="15789" width="0" style="168" hidden="1" customWidth="1"/>
    <col min="15790" max="15790" width="7.625" style="168" customWidth="1"/>
    <col min="15791" max="15794" width="0" style="168" hidden="1" customWidth="1"/>
    <col min="15795" max="15795" width="7.625" style="168" customWidth="1"/>
    <col min="15796" max="15799" width="0" style="168" hidden="1" customWidth="1"/>
    <col min="15800" max="15800" width="7.625" style="168" customWidth="1"/>
    <col min="15801" max="15804" width="0" style="168" hidden="1" customWidth="1"/>
    <col min="15805" max="15805" width="7.625" style="168" customWidth="1"/>
    <col min="15806" max="15809" width="0" style="168" hidden="1" customWidth="1"/>
    <col min="15810" max="15810" width="7.625" style="168" customWidth="1"/>
    <col min="15811" max="15814" width="0" style="168" hidden="1" customWidth="1"/>
    <col min="15815" max="15815" width="7.625" style="168" customWidth="1"/>
    <col min="15816" max="15819" width="0" style="168" hidden="1" customWidth="1"/>
    <col min="15820" max="15820" width="7.625" style="168" customWidth="1"/>
    <col min="15821" max="15824" width="0" style="168" hidden="1" customWidth="1"/>
    <col min="15825" max="15826" width="9" style="168"/>
    <col min="15827" max="15827" width="0" style="168" hidden="1" customWidth="1"/>
    <col min="15828" max="15873" width="9" style="168"/>
    <col min="15874" max="15874" width="3.25" style="168" customWidth="1"/>
    <col min="15875" max="15875" width="5.5" style="168" customWidth="1"/>
    <col min="15876" max="15876" width="7.625" style="168" customWidth="1"/>
    <col min="15877" max="15880" width="0" style="168" hidden="1" customWidth="1"/>
    <col min="15881" max="15881" width="7.625" style="168" customWidth="1"/>
    <col min="15882" max="15885" width="0" style="168" hidden="1" customWidth="1"/>
    <col min="15886" max="15886" width="7.625" style="168" customWidth="1"/>
    <col min="15887" max="15890" width="0" style="168" hidden="1" customWidth="1"/>
    <col min="15891" max="15891" width="7.625" style="168" customWidth="1"/>
    <col min="15892" max="15895" width="0" style="168" hidden="1" customWidth="1"/>
    <col min="15896" max="15896" width="7.625" style="168" customWidth="1"/>
    <col min="15897" max="15900" width="0" style="168" hidden="1" customWidth="1"/>
    <col min="15901" max="15901" width="7.625" style="168" customWidth="1"/>
    <col min="15902" max="15905" width="0" style="168" hidden="1" customWidth="1"/>
    <col min="15906" max="15906" width="7.625" style="168" customWidth="1"/>
    <col min="15907" max="15910" width="0" style="168" hidden="1" customWidth="1"/>
    <col min="15911" max="15911" width="7.625" style="168" customWidth="1"/>
    <col min="15912" max="15915" width="0" style="168" hidden="1" customWidth="1"/>
    <col min="15916" max="15916" width="7.625" style="168" customWidth="1"/>
    <col min="15917" max="15920" width="0" style="168" hidden="1" customWidth="1"/>
    <col min="15921" max="15921" width="7.625" style="168" customWidth="1"/>
    <col min="15922" max="15925" width="0" style="168" hidden="1" customWidth="1"/>
    <col min="15926" max="15926" width="7.625" style="168" customWidth="1"/>
    <col min="15927" max="15930" width="0" style="168" hidden="1" customWidth="1"/>
    <col min="15931" max="15931" width="7.625" style="168" customWidth="1"/>
    <col min="15932" max="15935" width="0" style="168" hidden="1" customWidth="1"/>
    <col min="15936" max="15936" width="7.625" style="168" customWidth="1"/>
    <col min="15937" max="15940" width="0" style="168" hidden="1" customWidth="1"/>
    <col min="15941" max="15941" width="7.625" style="168" customWidth="1"/>
    <col min="15942" max="15945" width="0" style="168" hidden="1" customWidth="1"/>
    <col min="15946" max="15946" width="7.625" style="168" customWidth="1"/>
    <col min="15947" max="15950" width="0" style="168" hidden="1" customWidth="1"/>
    <col min="15951" max="15951" width="7.625" style="168" customWidth="1"/>
    <col min="15952" max="15955" width="0" style="168" hidden="1" customWidth="1"/>
    <col min="15956" max="15956" width="7.625" style="168" customWidth="1"/>
    <col min="15957" max="15960" width="0" style="168" hidden="1" customWidth="1"/>
    <col min="15961" max="15961" width="7.625" style="168" customWidth="1"/>
    <col min="15962" max="15965" width="0" style="168" hidden="1" customWidth="1"/>
    <col min="15966" max="15966" width="7.625" style="168" customWidth="1"/>
    <col min="15967" max="15970" width="0" style="168" hidden="1" customWidth="1"/>
    <col min="15971" max="15971" width="7.625" style="168" customWidth="1"/>
    <col min="15972" max="15975" width="0" style="168" hidden="1" customWidth="1"/>
    <col min="15976" max="15976" width="7.625" style="168" customWidth="1"/>
    <col min="15977" max="15980" width="0" style="168" hidden="1" customWidth="1"/>
    <col min="15981" max="15981" width="7.625" style="168" customWidth="1"/>
    <col min="15982" max="15985" width="0" style="168" hidden="1" customWidth="1"/>
    <col min="15986" max="15986" width="7.625" style="168" customWidth="1"/>
    <col min="15987" max="15990" width="0" style="168" hidden="1" customWidth="1"/>
    <col min="15991" max="15991" width="7.625" style="168" customWidth="1"/>
    <col min="15992" max="15995" width="0" style="168" hidden="1" customWidth="1"/>
    <col min="15996" max="15996" width="7.625" style="168" customWidth="1"/>
    <col min="15997" max="16000" width="0" style="168" hidden="1" customWidth="1"/>
    <col min="16001" max="16001" width="7.625" style="168" customWidth="1"/>
    <col min="16002" max="16005" width="0" style="168" hidden="1" customWidth="1"/>
    <col min="16006" max="16006" width="7.625" style="168" customWidth="1"/>
    <col min="16007" max="16010" width="0" style="168" hidden="1" customWidth="1"/>
    <col min="16011" max="16011" width="7.625" style="168" customWidth="1"/>
    <col min="16012" max="16015" width="0" style="168" hidden="1" customWidth="1"/>
    <col min="16016" max="16016" width="7.625" style="168" customWidth="1"/>
    <col min="16017" max="16020" width="0" style="168" hidden="1" customWidth="1"/>
    <col min="16021" max="16021" width="7.625" style="168" customWidth="1"/>
    <col min="16022" max="16025" width="0" style="168" hidden="1" customWidth="1"/>
    <col min="16026" max="16026" width="7.625" style="168" customWidth="1"/>
    <col min="16027" max="16030" width="0" style="168" hidden="1" customWidth="1"/>
    <col min="16031" max="16031" width="7.625" style="168" customWidth="1"/>
    <col min="16032" max="16035" width="0" style="168" hidden="1" customWidth="1"/>
    <col min="16036" max="16036" width="7.625" style="168" customWidth="1"/>
    <col min="16037" max="16040" width="0" style="168" hidden="1" customWidth="1"/>
    <col min="16041" max="16041" width="7.625" style="168" customWidth="1"/>
    <col min="16042" max="16045" width="0" style="168" hidden="1" customWidth="1"/>
    <col min="16046" max="16046" width="7.625" style="168" customWidth="1"/>
    <col min="16047" max="16050" width="0" style="168" hidden="1" customWidth="1"/>
    <col min="16051" max="16051" width="7.625" style="168" customWidth="1"/>
    <col min="16052" max="16055" width="0" style="168" hidden="1" customWidth="1"/>
    <col min="16056" max="16056" width="7.625" style="168" customWidth="1"/>
    <col min="16057" max="16060" width="0" style="168" hidden="1" customWidth="1"/>
    <col min="16061" max="16061" width="7.625" style="168" customWidth="1"/>
    <col min="16062" max="16065" width="0" style="168" hidden="1" customWidth="1"/>
    <col min="16066" max="16066" width="7.625" style="168" customWidth="1"/>
    <col min="16067" max="16070" width="0" style="168" hidden="1" customWidth="1"/>
    <col min="16071" max="16071" width="7.625" style="168" customWidth="1"/>
    <col min="16072" max="16075" width="0" style="168" hidden="1" customWidth="1"/>
    <col min="16076" max="16076" width="7.625" style="168" customWidth="1"/>
    <col min="16077" max="16080" width="0" style="168" hidden="1" customWidth="1"/>
    <col min="16081" max="16082" width="9" style="168"/>
    <col min="16083" max="16083" width="0" style="168" hidden="1" customWidth="1"/>
    <col min="16084" max="16129" width="9" style="168"/>
    <col min="16130" max="16130" width="3.25" style="168" customWidth="1"/>
    <col min="16131" max="16131" width="5.5" style="168" customWidth="1"/>
    <col min="16132" max="16132" width="7.625" style="168" customWidth="1"/>
    <col min="16133" max="16136" width="0" style="168" hidden="1" customWidth="1"/>
    <col min="16137" max="16137" width="7.625" style="168" customWidth="1"/>
    <col min="16138" max="16141" width="0" style="168" hidden="1" customWidth="1"/>
    <col min="16142" max="16142" width="7.625" style="168" customWidth="1"/>
    <col min="16143" max="16146" width="0" style="168" hidden="1" customWidth="1"/>
    <col min="16147" max="16147" width="7.625" style="168" customWidth="1"/>
    <col min="16148" max="16151" width="0" style="168" hidden="1" customWidth="1"/>
    <col min="16152" max="16152" width="7.625" style="168" customWidth="1"/>
    <col min="16153" max="16156" width="0" style="168" hidden="1" customWidth="1"/>
    <col min="16157" max="16157" width="7.625" style="168" customWidth="1"/>
    <col min="16158" max="16161" width="0" style="168" hidden="1" customWidth="1"/>
    <col min="16162" max="16162" width="7.625" style="168" customWidth="1"/>
    <col min="16163" max="16166" width="0" style="168" hidden="1" customWidth="1"/>
    <col min="16167" max="16167" width="7.625" style="168" customWidth="1"/>
    <col min="16168" max="16171" width="0" style="168" hidden="1" customWidth="1"/>
    <col min="16172" max="16172" width="7.625" style="168" customWidth="1"/>
    <col min="16173" max="16176" width="0" style="168" hidden="1" customWidth="1"/>
    <col min="16177" max="16177" width="7.625" style="168" customWidth="1"/>
    <col min="16178" max="16181" width="0" style="168" hidden="1" customWidth="1"/>
    <col min="16182" max="16182" width="7.625" style="168" customWidth="1"/>
    <col min="16183" max="16186" width="0" style="168" hidden="1" customWidth="1"/>
    <col min="16187" max="16187" width="7.625" style="168" customWidth="1"/>
    <col min="16188" max="16191" width="0" style="168" hidden="1" customWidth="1"/>
    <col min="16192" max="16192" width="7.625" style="168" customWidth="1"/>
    <col min="16193" max="16196" width="0" style="168" hidden="1" customWidth="1"/>
    <col min="16197" max="16197" width="7.625" style="168" customWidth="1"/>
    <col min="16198" max="16201" width="0" style="168" hidden="1" customWidth="1"/>
    <col min="16202" max="16202" width="7.625" style="168" customWidth="1"/>
    <col min="16203" max="16206" width="0" style="168" hidden="1" customWidth="1"/>
    <col min="16207" max="16207" width="7.625" style="168" customWidth="1"/>
    <col min="16208" max="16211" width="0" style="168" hidden="1" customWidth="1"/>
    <col min="16212" max="16212" width="7.625" style="168" customWidth="1"/>
    <col min="16213" max="16216" width="0" style="168" hidden="1" customWidth="1"/>
    <col min="16217" max="16217" width="7.625" style="168" customWidth="1"/>
    <col min="16218" max="16221" width="0" style="168" hidden="1" customWidth="1"/>
    <col min="16222" max="16222" width="7.625" style="168" customWidth="1"/>
    <col min="16223" max="16226" width="0" style="168" hidden="1" customWidth="1"/>
    <col min="16227" max="16227" width="7.625" style="168" customWidth="1"/>
    <col min="16228" max="16231" width="0" style="168" hidden="1" customWidth="1"/>
    <col min="16232" max="16232" width="7.625" style="168" customWidth="1"/>
    <col min="16233" max="16236" width="0" style="168" hidden="1" customWidth="1"/>
    <col min="16237" max="16237" width="7.625" style="168" customWidth="1"/>
    <col min="16238" max="16241" width="0" style="168" hidden="1" customWidth="1"/>
    <col min="16242" max="16242" width="7.625" style="168" customWidth="1"/>
    <col min="16243" max="16246" width="0" style="168" hidden="1" customWidth="1"/>
    <col min="16247" max="16247" width="7.625" style="168" customWidth="1"/>
    <col min="16248" max="16251" width="0" style="168" hidden="1" customWidth="1"/>
    <col min="16252" max="16252" width="7.625" style="168" customWidth="1"/>
    <col min="16253" max="16256" width="0" style="168" hidden="1" customWidth="1"/>
    <col min="16257" max="16257" width="7.625" style="168" customWidth="1"/>
    <col min="16258" max="16261" width="0" style="168" hidden="1" customWidth="1"/>
    <col min="16262" max="16262" width="7.625" style="168" customWidth="1"/>
    <col min="16263" max="16266" width="0" style="168" hidden="1" customWidth="1"/>
    <col min="16267" max="16267" width="7.625" style="168" customWidth="1"/>
    <col min="16268" max="16271" width="0" style="168" hidden="1" customWidth="1"/>
    <col min="16272" max="16272" width="7.625" style="168" customWidth="1"/>
    <col min="16273" max="16276" width="0" style="168" hidden="1" customWidth="1"/>
    <col min="16277" max="16277" width="7.625" style="168" customWidth="1"/>
    <col min="16278" max="16281" width="0" style="168" hidden="1" customWidth="1"/>
    <col min="16282" max="16282" width="7.625" style="168" customWidth="1"/>
    <col min="16283" max="16286" width="0" style="168" hidden="1" customWidth="1"/>
    <col min="16287" max="16287" width="7.625" style="168" customWidth="1"/>
    <col min="16288" max="16291" width="0" style="168" hidden="1" customWidth="1"/>
    <col min="16292" max="16292" width="7.625" style="168" customWidth="1"/>
    <col min="16293" max="16296" width="0" style="168" hidden="1" customWidth="1"/>
    <col min="16297" max="16297" width="7.625" style="168" customWidth="1"/>
    <col min="16298" max="16301" width="0" style="168" hidden="1" customWidth="1"/>
    <col min="16302" max="16302" width="7.625" style="168" customWidth="1"/>
    <col min="16303" max="16306" width="0" style="168" hidden="1" customWidth="1"/>
    <col min="16307" max="16307" width="7.625" style="168" customWidth="1"/>
    <col min="16308" max="16311" width="0" style="168" hidden="1" customWidth="1"/>
    <col min="16312" max="16312" width="7.625" style="168" customWidth="1"/>
    <col min="16313" max="16316" width="0" style="168" hidden="1" customWidth="1"/>
    <col min="16317" max="16317" width="7.625" style="168" customWidth="1"/>
    <col min="16318" max="16321" width="0" style="168" hidden="1" customWidth="1"/>
    <col min="16322" max="16322" width="7.625" style="168" customWidth="1"/>
    <col min="16323" max="16326" width="0" style="168" hidden="1" customWidth="1"/>
    <col min="16327" max="16327" width="7.625" style="168" customWidth="1"/>
    <col min="16328" max="16331" width="0" style="168" hidden="1" customWidth="1"/>
    <col min="16332" max="16332" width="7.625" style="168" customWidth="1"/>
    <col min="16333" max="16336" width="0" style="168" hidden="1" customWidth="1"/>
    <col min="16337" max="16338" width="9" style="168"/>
    <col min="16339" max="16339" width="0" style="168" hidden="1" customWidth="1"/>
    <col min="16340" max="16384" width="9" style="168"/>
  </cols>
  <sheetData>
    <row r="1" spans="1:208">
      <c r="A1" s="165" t="s">
        <v>294</v>
      </c>
      <c r="S1" s="167" t="s">
        <v>295</v>
      </c>
      <c r="FH1" s="167"/>
    </row>
    <row r="2" spans="1:208">
      <c r="A2" s="169" t="s">
        <v>296</v>
      </c>
      <c r="B2" s="170"/>
      <c r="C2" s="170"/>
      <c r="D2" s="171" t="s">
        <v>355</v>
      </c>
      <c r="E2" s="170"/>
      <c r="F2" s="170"/>
      <c r="G2" s="170"/>
      <c r="H2" s="170"/>
      <c r="I2" s="171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1"/>
      <c r="ET2" s="170"/>
      <c r="EU2" s="170"/>
      <c r="EV2" s="170"/>
      <c r="EW2" s="170"/>
      <c r="EX2" s="171"/>
      <c r="EY2" s="170"/>
      <c r="EZ2" s="170"/>
      <c r="FA2" s="170"/>
      <c r="FB2" s="170"/>
      <c r="FC2" s="171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</row>
    <row r="3" spans="1:208" s="177" customFormat="1">
      <c r="A3" s="172" t="s">
        <v>297</v>
      </c>
      <c r="B3" s="173"/>
      <c r="C3" s="173"/>
      <c r="D3" s="174" t="s">
        <v>298</v>
      </c>
      <c r="E3" s="175"/>
      <c r="F3" s="175"/>
      <c r="G3" s="175"/>
      <c r="H3" s="175"/>
      <c r="I3" s="174" t="s">
        <v>299</v>
      </c>
      <c r="J3" s="175"/>
      <c r="K3" s="175"/>
      <c r="L3" s="175"/>
      <c r="M3" s="175"/>
      <c r="N3" s="174" t="s">
        <v>300</v>
      </c>
      <c r="O3" s="175"/>
      <c r="P3" s="175"/>
      <c r="Q3" s="175"/>
      <c r="R3" s="175"/>
      <c r="S3" s="174" t="s">
        <v>301</v>
      </c>
      <c r="T3" s="175"/>
      <c r="U3" s="175"/>
      <c r="V3" s="175"/>
      <c r="W3" s="175"/>
      <c r="X3" s="174" t="s">
        <v>302</v>
      </c>
      <c r="Y3" s="175"/>
      <c r="Z3" s="175"/>
      <c r="AA3" s="175"/>
      <c r="AB3" s="175"/>
      <c r="AC3" s="174" t="s">
        <v>303</v>
      </c>
      <c r="AD3" s="175"/>
      <c r="AE3" s="175"/>
      <c r="AF3" s="175"/>
      <c r="AG3" s="175"/>
      <c r="AH3" s="174" t="s">
        <v>304</v>
      </c>
      <c r="AI3" s="175"/>
      <c r="AJ3" s="175"/>
      <c r="AK3" s="175"/>
      <c r="AL3" s="175"/>
      <c r="AM3" s="174" t="s">
        <v>305</v>
      </c>
      <c r="AN3" s="175"/>
      <c r="AO3" s="175"/>
      <c r="AP3" s="175"/>
      <c r="AQ3" s="175"/>
      <c r="AR3" s="174" t="s">
        <v>306</v>
      </c>
      <c r="AS3" s="175"/>
      <c r="AT3" s="175"/>
      <c r="AU3" s="175"/>
      <c r="AV3" s="175"/>
      <c r="AW3" s="174" t="s">
        <v>307</v>
      </c>
      <c r="AX3" s="175"/>
      <c r="AY3" s="175"/>
      <c r="AZ3" s="175"/>
      <c r="BA3" s="175"/>
      <c r="BB3" s="174" t="s">
        <v>308</v>
      </c>
      <c r="BC3" s="175"/>
      <c r="BD3" s="175"/>
      <c r="BE3" s="175"/>
      <c r="BF3" s="175"/>
      <c r="BG3" s="174" t="s">
        <v>309</v>
      </c>
      <c r="BH3" s="175"/>
      <c r="BI3" s="175"/>
      <c r="BJ3" s="175"/>
      <c r="BK3" s="175"/>
      <c r="BL3" s="174" t="s">
        <v>310</v>
      </c>
      <c r="BM3" s="175"/>
      <c r="BN3" s="175"/>
      <c r="BO3" s="175"/>
      <c r="BP3" s="175"/>
      <c r="BQ3" s="174" t="s">
        <v>311</v>
      </c>
      <c r="BR3" s="175"/>
      <c r="BS3" s="175"/>
      <c r="BT3" s="175"/>
      <c r="BU3" s="175"/>
      <c r="BV3" s="174" t="s">
        <v>312</v>
      </c>
      <c r="BW3" s="175"/>
      <c r="BX3" s="175"/>
      <c r="BY3" s="175"/>
      <c r="BZ3" s="175"/>
      <c r="CA3" s="174" t="s">
        <v>313</v>
      </c>
      <c r="CB3" s="175"/>
      <c r="CC3" s="175"/>
      <c r="CD3" s="175"/>
      <c r="CE3" s="175"/>
      <c r="CF3" s="174" t="s">
        <v>314</v>
      </c>
      <c r="CG3" s="175"/>
      <c r="CH3" s="175"/>
      <c r="CI3" s="175"/>
      <c r="CJ3" s="175"/>
      <c r="CK3" s="174" t="s">
        <v>315</v>
      </c>
      <c r="CL3" s="175"/>
      <c r="CM3" s="175"/>
      <c r="CN3" s="175"/>
      <c r="CO3" s="175"/>
      <c r="CP3" s="174" t="s">
        <v>316</v>
      </c>
      <c r="CQ3" s="175"/>
      <c r="CR3" s="175"/>
      <c r="CS3" s="175"/>
      <c r="CT3" s="175"/>
      <c r="CU3" s="174" t="s">
        <v>317</v>
      </c>
      <c r="CV3" s="175"/>
      <c r="CW3" s="175"/>
      <c r="CX3" s="175"/>
      <c r="CY3" s="175"/>
      <c r="CZ3" s="174" t="s">
        <v>318</v>
      </c>
      <c r="DA3" s="175"/>
      <c r="DB3" s="175"/>
      <c r="DC3" s="175"/>
      <c r="DD3" s="175"/>
      <c r="DE3" s="174" t="s">
        <v>319</v>
      </c>
      <c r="DF3" s="175"/>
      <c r="DG3" s="175"/>
      <c r="DH3" s="175"/>
      <c r="DI3" s="175"/>
      <c r="DJ3" s="176" t="s">
        <v>320</v>
      </c>
      <c r="DK3" s="175"/>
      <c r="DL3" s="175"/>
      <c r="DM3" s="175"/>
      <c r="DN3" s="175"/>
      <c r="DO3" s="176" t="s">
        <v>321</v>
      </c>
      <c r="DP3" s="175"/>
      <c r="DQ3" s="175"/>
      <c r="DR3" s="175"/>
      <c r="DS3" s="175"/>
      <c r="DT3" s="176" t="s">
        <v>322</v>
      </c>
      <c r="DU3" s="175"/>
      <c r="DV3" s="175"/>
      <c r="DW3" s="175"/>
      <c r="DX3" s="175"/>
      <c r="DY3" s="174" t="s">
        <v>323</v>
      </c>
      <c r="DZ3" s="175"/>
      <c r="EA3" s="175"/>
      <c r="EB3" s="175"/>
      <c r="EC3" s="175"/>
      <c r="ED3" s="174" t="s">
        <v>324</v>
      </c>
      <c r="EE3" s="175"/>
      <c r="EF3" s="175"/>
      <c r="EG3" s="175"/>
      <c r="EH3" s="175"/>
      <c r="EI3" s="174" t="s">
        <v>325</v>
      </c>
      <c r="EJ3" s="175"/>
      <c r="EK3" s="175"/>
      <c r="EL3" s="175"/>
      <c r="EM3" s="175"/>
      <c r="EN3" s="174" t="s">
        <v>326</v>
      </c>
      <c r="EO3" s="175"/>
      <c r="EP3" s="175"/>
      <c r="EQ3" s="175"/>
      <c r="ER3" s="175"/>
      <c r="ES3" s="174" t="s">
        <v>327</v>
      </c>
      <c r="ET3" s="175"/>
      <c r="EU3" s="175"/>
      <c r="EV3" s="175"/>
      <c r="EW3" s="175"/>
      <c r="EX3" s="174" t="s">
        <v>328</v>
      </c>
      <c r="EY3" s="175"/>
      <c r="EZ3" s="175"/>
      <c r="FA3" s="175"/>
      <c r="FB3" s="175"/>
      <c r="FC3" s="174" t="s">
        <v>329</v>
      </c>
      <c r="FD3" s="175"/>
      <c r="FE3" s="175"/>
      <c r="FF3" s="175"/>
      <c r="FG3" s="175"/>
      <c r="FH3" s="174" t="s">
        <v>330</v>
      </c>
      <c r="FI3" s="175"/>
      <c r="FJ3" s="175"/>
      <c r="FK3" s="175"/>
      <c r="FL3" s="175"/>
      <c r="FM3" s="174" t="s">
        <v>331</v>
      </c>
      <c r="FN3" s="175"/>
      <c r="FO3" s="175"/>
      <c r="FP3" s="175"/>
      <c r="FQ3" s="175"/>
      <c r="FR3" s="174" t="s">
        <v>332</v>
      </c>
      <c r="FS3" s="175"/>
      <c r="FT3" s="175"/>
      <c r="FU3" s="175"/>
      <c r="FV3" s="175"/>
      <c r="FW3" s="174" t="s">
        <v>333</v>
      </c>
      <c r="FX3" s="175"/>
      <c r="FY3" s="175"/>
      <c r="FZ3" s="175"/>
      <c r="GA3" s="175"/>
      <c r="GB3" s="174" t="s">
        <v>334</v>
      </c>
      <c r="GC3" s="175"/>
      <c r="GD3" s="175"/>
      <c r="GE3" s="175"/>
      <c r="GF3" s="175"/>
      <c r="GG3" s="174" t="s">
        <v>335</v>
      </c>
      <c r="GH3" s="175"/>
      <c r="GI3" s="175"/>
      <c r="GJ3" s="175"/>
      <c r="GK3" s="175"/>
      <c r="GL3" s="174" t="s">
        <v>336</v>
      </c>
      <c r="GM3" s="175"/>
      <c r="GN3" s="175"/>
      <c r="GO3" s="175"/>
      <c r="GP3" s="175"/>
      <c r="GQ3" s="176" t="s">
        <v>337</v>
      </c>
      <c r="GR3" s="175"/>
      <c r="GS3" s="175"/>
      <c r="GT3" s="175"/>
      <c r="GU3" s="175"/>
      <c r="GV3" s="176" t="s">
        <v>338</v>
      </c>
      <c r="GW3" s="175"/>
      <c r="GX3" s="175"/>
      <c r="GY3" s="175"/>
      <c r="GZ3" s="175"/>
    </row>
    <row r="4" spans="1:208">
      <c r="A4" s="178">
        <v>8</v>
      </c>
      <c r="B4" s="179" t="s">
        <v>22</v>
      </c>
      <c r="C4" s="180">
        <v>8.9</v>
      </c>
      <c r="D4" s="181"/>
      <c r="E4" s="182"/>
      <c r="F4" s="182"/>
      <c r="G4" s="182"/>
      <c r="H4" s="182"/>
      <c r="I4" s="181"/>
      <c r="J4" s="182"/>
      <c r="K4" s="182"/>
      <c r="L4" s="182"/>
      <c r="M4" s="182"/>
      <c r="N4" s="181"/>
      <c r="O4" s="182"/>
      <c r="P4" s="182"/>
      <c r="Q4" s="182"/>
      <c r="R4" s="182"/>
      <c r="S4" s="181"/>
      <c r="T4" s="182"/>
      <c r="U4" s="182"/>
      <c r="V4" s="182"/>
      <c r="W4" s="182"/>
      <c r="X4" s="181"/>
      <c r="Y4" s="182"/>
      <c r="Z4" s="182"/>
      <c r="AA4" s="182"/>
      <c r="AB4" s="182"/>
      <c r="AC4" s="181"/>
      <c r="AD4" s="182"/>
      <c r="AE4" s="182"/>
      <c r="AF4" s="182"/>
      <c r="AG4" s="182"/>
      <c r="AH4" s="181"/>
      <c r="AI4" s="182"/>
      <c r="AJ4" s="182"/>
      <c r="AK4" s="182"/>
      <c r="AL4" s="182"/>
      <c r="AM4" s="181"/>
      <c r="AN4" s="182"/>
      <c r="AO4" s="182"/>
      <c r="AP4" s="182"/>
      <c r="AQ4" s="182"/>
      <c r="AR4" s="181"/>
      <c r="AS4" s="182"/>
      <c r="AT4" s="182"/>
      <c r="AU4" s="182"/>
      <c r="AV4" s="182"/>
      <c r="AW4" s="181"/>
      <c r="AX4" s="182"/>
      <c r="AY4" s="182"/>
      <c r="AZ4" s="182"/>
      <c r="BA4" s="182"/>
      <c r="BB4" s="181"/>
      <c r="BC4" s="182"/>
      <c r="BD4" s="182"/>
      <c r="BE4" s="182"/>
      <c r="BF4" s="182"/>
      <c r="BG4" s="181"/>
      <c r="BH4" s="182"/>
      <c r="BI4" s="182"/>
      <c r="BJ4" s="182"/>
      <c r="BK4" s="182"/>
      <c r="BL4" s="181"/>
      <c r="BM4" s="182"/>
      <c r="BN4" s="182"/>
      <c r="BO4" s="182"/>
      <c r="BP4" s="182"/>
      <c r="BQ4" s="183"/>
      <c r="BR4" s="182"/>
      <c r="BS4" s="182"/>
      <c r="BT4" s="182"/>
      <c r="BU4" s="182"/>
      <c r="BV4" s="183"/>
      <c r="BW4" s="182"/>
      <c r="BX4" s="182"/>
      <c r="BY4" s="182"/>
      <c r="BZ4" s="182"/>
      <c r="CA4" s="183"/>
      <c r="CB4" s="182"/>
      <c r="CC4" s="182"/>
      <c r="CD4" s="182"/>
      <c r="CE4" s="182"/>
      <c r="CF4" s="183"/>
      <c r="CG4" s="182"/>
      <c r="CH4" s="182"/>
      <c r="CI4" s="182"/>
      <c r="CJ4" s="182"/>
      <c r="CK4" s="181"/>
      <c r="CL4" s="182"/>
      <c r="CM4" s="182"/>
      <c r="CN4" s="182"/>
      <c r="CO4" s="182"/>
      <c r="CP4" s="181"/>
      <c r="CQ4" s="182"/>
      <c r="CR4" s="182"/>
      <c r="CS4" s="182"/>
      <c r="CT4" s="182"/>
      <c r="CU4" s="181"/>
      <c r="CV4" s="182"/>
      <c r="CW4" s="182"/>
      <c r="CX4" s="182"/>
      <c r="CY4" s="182"/>
      <c r="CZ4" s="181"/>
      <c r="DA4" s="182"/>
      <c r="DB4" s="182"/>
      <c r="DC4" s="182"/>
      <c r="DD4" s="182"/>
      <c r="DE4" s="181"/>
      <c r="DF4" s="182"/>
      <c r="DG4" s="182"/>
      <c r="DH4" s="182"/>
      <c r="DI4" s="182"/>
      <c r="DJ4" s="184"/>
      <c r="DK4" s="182"/>
      <c r="DL4" s="182"/>
      <c r="DM4" s="182"/>
      <c r="DN4" s="182"/>
      <c r="DO4" s="184"/>
      <c r="DP4" s="182"/>
      <c r="DQ4" s="182"/>
      <c r="DR4" s="182"/>
      <c r="DS4" s="182"/>
      <c r="DT4" s="185"/>
      <c r="DU4" s="186">
        <f t="shared" ref="DU4:DU44" si="0">DT4*(+$A4+0.5)</f>
        <v>0</v>
      </c>
      <c r="DV4" s="186">
        <f t="shared" ref="DV4:DV44" si="1">($A4+0.5)-DT$46</f>
        <v>-14.555555555555557</v>
      </c>
      <c r="DW4" s="186">
        <f t="shared" ref="DW4:DW44" si="2">DV4^2</f>
        <v>211.86419753086423</v>
      </c>
      <c r="DX4" s="186">
        <f t="shared" ref="DX4:DX44" si="3">DW4*DT4</f>
        <v>0</v>
      </c>
      <c r="DY4" s="181"/>
      <c r="DZ4" s="182"/>
      <c r="EA4" s="182"/>
      <c r="EB4" s="182"/>
      <c r="EC4" s="182"/>
      <c r="ED4" s="181"/>
      <c r="EE4" s="182"/>
      <c r="EF4" s="182"/>
      <c r="EG4" s="182"/>
      <c r="EH4" s="182"/>
      <c r="EI4" s="181"/>
      <c r="EJ4" s="182"/>
      <c r="EK4" s="182"/>
      <c r="EL4" s="182"/>
      <c r="EM4" s="182"/>
      <c r="EN4" s="181"/>
      <c r="EO4" s="182"/>
      <c r="EP4" s="182"/>
      <c r="EQ4" s="182"/>
      <c r="ER4" s="182"/>
      <c r="ES4" s="181"/>
      <c r="ET4" s="182"/>
      <c r="EU4" s="182"/>
      <c r="EV4" s="182"/>
      <c r="EW4" s="182"/>
      <c r="EX4" s="181"/>
      <c r="EY4" s="182"/>
      <c r="EZ4" s="182"/>
      <c r="FA4" s="182"/>
      <c r="FB4" s="182"/>
      <c r="FC4" s="181"/>
      <c r="FD4" s="182"/>
      <c r="FE4" s="182"/>
      <c r="FF4" s="182"/>
      <c r="FG4" s="182"/>
      <c r="FH4" s="181"/>
      <c r="FI4" s="182"/>
      <c r="FJ4" s="182"/>
      <c r="FK4" s="182"/>
      <c r="FL4" s="182"/>
      <c r="FM4" s="181"/>
      <c r="FN4" s="182"/>
      <c r="FO4" s="182"/>
      <c r="FP4" s="182"/>
      <c r="FQ4" s="182"/>
      <c r="FR4" s="181"/>
      <c r="FS4" s="182"/>
      <c r="FT4" s="182"/>
      <c r="FU4" s="182"/>
      <c r="FV4" s="182"/>
      <c r="FW4" s="181"/>
      <c r="FX4" s="182"/>
      <c r="FY4" s="182"/>
      <c r="FZ4" s="182"/>
      <c r="GA4" s="182"/>
      <c r="GB4" s="181"/>
      <c r="GC4" s="182"/>
      <c r="GD4" s="182"/>
      <c r="GE4" s="182"/>
      <c r="GF4" s="182"/>
      <c r="GG4" s="181"/>
      <c r="GH4" s="182"/>
      <c r="GI4" s="182"/>
      <c r="GJ4" s="182"/>
      <c r="GK4" s="182"/>
      <c r="GL4" s="181"/>
      <c r="GM4" s="182"/>
      <c r="GN4" s="182"/>
      <c r="GO4" s="182"/>
      <c r="GP4" s="182"/>
      <c r="GQ4" s="184"/>
      <c r="GR4" s="182"/>
      <c r="GS4" s="182"/>
      <c r="GT4" s="182"/>
      <c r="GU4" s="182"/>
      <c r="GV4" s="184"/>
      <c r="GW4" s="182"/>
      <c r="GX4" s="182"/>
      <c r="GY4" s="182"/>
      <c r="GZ4" s="182"/>
    </row>
    <row r="5" spans="1:208">
      <c r="A5" s="178">
        <v>9</v>
      </c>
      <c r="B5" s="179" t="s">
        <v>22</v>
      </c>
      <c r="C5" s="180">
        <v>9.9</v>
      </c>
      <c r="D5" s="181"/>
      <c r="E5" s="182"/>
      <c r="F5" s="182"/>
      <c r="G5" s="182"/>
      <c r="H5" s="182"/>
      <c r="I5" s="181"/>
      <c r="J5" s="182"/>
      <c r="K5" s="182"/>
      <c r="L5" s="182"/>
      <c r="M5" s="182"/>
      <c r="N5" s="181"/>
      <c r="O5" s="182"/>
      <c r="P5" s="182"/>
      <c r="Q5" s="182"/>
      <c r="R5" s="182"/>
      <c r="S5" s="181"/>
      <c r="T5" s="182"/>
      <c r="U5" s="182"/>
      <c r="V5" s="182"/>
      <c r="W5" s="182"/>
      <c r="X5" s="181"/>
      <c r="Y5" s="182"/>
      <c r="Z5" s="182"/>
      <c r="AA5" s="182"/>
      <c r="AB5" s="182"/>
      <c r="AC5" s="181"/>
      <c r="AD5" s="182"/>
      <c r="AE5" s="182"/>
      <c r="AF5" s="182"/>
      <c r="AG5" s="182"/>
      <c r="AH5" s="181"/>
      <c r="AI5" s="182"/>
      <c r="AJ5" s="182"/>
      <c r="AK5" s="182"/>
      <c r="AL5" s="182"/>
      <c r="AM5" s="181"/>
      <c r="AN5" s="182"/>
      <c r="AO5" s="182"/>
      <c r="AP5" s="182"/>
      <c r="AQ5" s="182"/>
      <c r="AR5" s="181"/>
      <c r="AS5" s="182"/>
      <c r="AT5" s="182"/>
      <c r="AU5" s="182"/>
      <c r="AV5" s="182"/>
      <c r="AW5" s="181"/>
      <c r="AX5" s="182"/>
      <c r="AY5" s="182"/>
      <c r="AZ5" s="182"/>
      <c r="BA5" s="182"/>
      <c r="BB5" s="181"/>
      <c r="BC5" s="182"/>
      <c r="BD5" s="182"/>
      <c r="BE5" s="182"/>
      <c r="BF5" s="182"/>
      <c r="BG5" s="181"/>
      <c r="BH5" s="182"/>
      <c r="BI5" s="182"/>
      <c r="BJ5" s="182"/>
      <c r="BK5" s="182"/>
      <c r="BL5" s="181"/>
      <c r="BM5" s="182"/>
      <c r="BN5" s="182"/>
      <c r="BO5" s="182"/>
      <c r="BP5" s="182"/>
      <c r="BQ5" s="183"/>
      <c r="BR5" s="182"/>
      <c r="BS5" s="182"/>
      <c r="BT5" s="182"/>
      <c r="BU5" s="182"/>
      <c r="BV5" s="183"/>
      <c r="BW5" s="182"/>
      <c r="BX5" s="182"/>
      <c r="BY5" s="182"/>
      <c r="BZ5" s="182"/>
      <c r="CA5" s="183"/>
      <c r="CB5" s="182"/>
      <c r="CC5" s="182"/>
      <c r="CD5" s="182"/>
      <c r="CE5" s="182"/>
      <c r="CF5" s="183"/>
      <c r="CG5" s="182"/>
      <c r="CH5" s="182"/>
      <c r="CI5" s="182"/>
      <c r="CJ5" s="182"/>
      <c r="CK5" s="181"/>
      <c r="CL5" s="182"/>
      <c r="CM5" s="182"/>
      <c r="CN5" s="182"/>
      <c r="CO5" s="182"/>
      <c r="CP5" s="181"/>
      <c r="CQ5" s="182"/>
      <c r="CR5" s="182"/>
      <c r="CS5" s="182"/>
      <c r="CT5" s="182"/>
      <c r="CU5" s="181"/>
      <c r="CV5" s="182"/>
      <c r="CW5" s="182"/>
      <c r="CX5" s="182"/>
      <c r="CY5" s="182"/>
      <c r="CZ5" s="181"/>
      <c r="DA5" s="182"/>
      <c r="DB5" s="182"/>
      <c r="DC5" s="182"/>
      <c r="DD5" s="182"/>
      <c r="DE5" s="181"/>
      <c r="DF5" s="182"/>
      <c r="DG5" s="182"/>
      <c r="DH5" s="182"/>
      <c r="DI5" s="182"/>
      <c r="DJ5" s="184"/>
      <c r="DK5" s="182"/>
      <c r="DL5" s="182"/>
      <c r="DM5" s="182"/>
      <c r="DN5" s="182"/>
      <c r="DO5" s="184"/>
      <c r="DP5" s="182"/>
      <c r="DQ5" s="182"/>
      <c r="DR5" s="182"/>
      <c r="DS5" s="182"/>
      <c r="DT5" s="185"/>
      <c r="DU5" s="186">
        <f t="shared" si="0"/>
        <v>0</v>
      </c>
      <c r="DV5" s="186">
        <f t="shared" si="1"/>
        <v>-13.555555555555557</v>
      </c>
      <c r="DW5" s="186">
        <f t="shared" si="2"/>
        <v>183.75308641975312</v>
      </c>
      <c r="DX5" s="186">
        <f t="shared" si="3"/>
        <v>0</v>
      </c>
      <c r="DY5" s="181"/>
      <c r="DZ5" s="182"/>
      <c r="EA5" s="182"/>
      <c r="EB5" s="182"/>
      <c r="EC5" s="182"/>
      <c r="ED5" s="181"/>
      <c r="EE5" s="182"/>
      <c r="EF5" s="182"/>
      <c r="EG5" s="182"/>
      <c r="EH5" s="182"/>
      <c r="EI5" s="181"/>
      <c r="EJ5" s="182"/>
      <c r="EK5" s="182"/>
      <c r="EL5" s="182"/>
      <c r="EM5" s="182"/>
      <c r="EN5" s="181"/>
      <c r="EO5" s="182"/>
      <c r="EP5" s="182"/>
      <c r="EQ5" s="182"/>
      <c r="ER5" s="182"/>
      <c r="ES5" s="181"/>
      <c r="ET5" s="182"/>
      <c r="EU5" s="182"/>
      <c r="EV5" s="182"/>
      <c r="EW5" s="182"/>
      <c r="EX5" s="181"/>
      <c r="EY5" s="182"/>
      <c r="EZ5" s="182"/>
      <c r="FA5" s="182"/>
      <c r="FB5" s="182"/>
      <c r="FC5" s="181"/>
      <c r="FD5" s="182"/>
      <c r="FE5" s="182"/>
      <c r="FF5" s="182"/>
      <c r="FG5" s="182"/>
      <c r="FH5" s="181"/>
      <c r="FI5" s="182"/>
      <c r="FJ5" s="182"/>
      <c r="FK5" s="182"/>
      <c r="FL5" s="182"/>
      <c r="FM5" s="181"/>
      <c r="FN5" s="182"/>
      <c r="FO5" s="182"/>
      <c r="FP5" s="182"/>
      <c r="FQ5" s="182"/>
      <c r="FR5" s="181"/>
      <c r="FS5" s="182"/>
      <c r="FT5" s="182"/>
      <c r="FU5" s="182"/>
      <c r="FV5" s="182"/>
      <c r="FW5" s="181"/>
      <c r="FX5" s="182"/>
      <c r="FY5" s="182"/>
      <c r="FZ5" s="182"/>
      <c r="GA5" s="182"/>
      <c r="GB5" s="181"/>
      <c r="GC5" s="182"/>
      <c r="GD5" s="182"/>
      <c r="GE5" s="182"/>
      <c r="GF5" s="182"/>
      <c r="GG5" s="181"/>
      <c r="GH5" s="182"/>
      <c r="GI5" s="182"/>
      <c r="GJ5" s="182"/>
      <c r="GK5" s="182"/>
      <c r="GL5" s="181"/>
      <c r="GM5" s="182"/>
      <c r="GN5" s="182"/>
      <c r="GO5" s="182"/>
      <c r="GP5" s="182"/>
      <c r="GQ5" s="184"/>
      <c r="GR5" s="182"/>
      <c r="GS5" s="182"/>
      <c r="GT5" s="182"/>
      <c r="GU5" s="182"/>
      <c r="GV5" s="184"/>
      <c r="GW5" s="182"/>
      <c r="GX5" s="182"/>
      <c r="GY5" s="182"/>
      <c r="GZ5" s="182"/>
    </row>
    <row r="6" spans="1:208">
      <c r="A6" s="178">
        <v>10</v>
      </c>
      <c r="B6" s="179" t="s">
        <v>22</v>
      </c>
      <c r="C6" s="180">
        <v>10.9</v>
      </c>
      <c r="D6" s="186"/>
      <c r="E6" s="186">
        <f>D6*(+$A6+0.5)</f>
        <v>0</v>
      </c>
      <c r="F6" s="186">
        <f>($A6+0.5)-D$46</f>
        <v>-25.285714285714285</v>
      </c>
      <c r="G6" s="186">
        <f>F6^2</f>
        <v>639.36734693877543</v>
      </c>
      <c r="H6" s="186">
        <f>G6*D6</f>
        <v>0</v>
      </c>
      <c r="I6" s="186"/>
      <c r="J6" s="186">
        <f t="shared" ref="J6:J44" si="4">I6*(+$A6+0.5)</f>
        <v>0</v>
      </c>
      <c r="K6" s="186">
        <f t="shared" ref="K6:K44" si="5">($A6+0.5)-I$46</f>
        <v>-25.875</v>
      </c>
      <c r="L6" s="186">
        <f t="shared" ref="L6:L44" si="6">K6^2</f>
        <v>669.515625</v>
      </c>
      <c r="M6" s="186">
        <f t="shared" ref="M6:M44" si="7">L6*I6</f>
        <v>0</v>
      </c>
      <c r="N6" s="186"/>
      <c r="O6" s="186">
        <f t="shared" ref="O6:O44" si="8">N6*(+$A6+0.5)</f>
        <v>0</v>
      </c>
      <c r="P6" s="186">
        <f t="shared" ref="P6:P44" si="9">($A6+0.5)-N$46</f>
        <v>-22.799999999999997</v>
      </c>
      <c r="Q6" s="186">
        <f t="shared" ref="Q6:Q44" si="10">P6^2</f>
        <v>519.83999999999992</v>
      </c>
      <c r="R6" s="186">
        <f t="shared" ref="R6:R44" si="11">Q6*N6</f>
        <v>0</v>
      </c>
      <c r="S6" s="186"/>
      <c r="T6" s="186">
        <f t="shared" ref="T6:T44" si="12">S6*(+$A6+0.5)</f>
        <v>0</v>
      </c>
      <c r="U6" s="186">
        <f t="shared" ref="U6:U44" si="13">($A6+0.5)-S$46</f>
        <v>-22.666666666666664</v>
      </c>
      <c r="V6" s="186">
        <f t="shared" ref="V6:V44" si="14">U6^2</f>
        <v>513.77777777777771</v>
      </c>
      <c r="W6" s="186">
        <f t="shared" ref="W6:W44" si="15">V6*S6</f>
        <v>0</v>
      </c>
      <c r="X6" s="186"/>
      <c r="Y6" s="186">
        <f t="shared" ref="Y6:Y44" si="16">X6*(+$A6+0.5)</f>
        <v>0</v>
      </c>
      <c r="Z6" s="186">
        <f t="shared" ref="Z6:Z44" si="17">($A6+0.5)-X$46</f>
        <v>-21.571428571428569</v>
      </c>
      <c r="AA6" s="186">
        <f t="shared" ref="AA6:AA44" si="18">Z6^2</f>
        <v>465.32653061224482</v>
      </c>
      <c r="AB6" s="186">
        <f t="shared" ref="AB6:AB44" si="19">AA6*X6</f>
        <v>0</v>
      </c>
      <c r="AC6" s="186"/>
      <c r="AD6" s="186">
        <f t="shared" ref="AD6:AD44" si="20">AC6*(+$A6+0.5)</f>
        <v>0</v>
      </c>
      <c r="AE6" s="186">
        <f t="shared" ref="AE6:AE44" si="21">($A6+0.5)-AC$46</f>
        <v>-19.857142857142858</v>
      </c>
      <c r="AF6" s="186">
        <f t="shared" ref="AF6:AF44" si="22">AE6^2</f>
        <v>394.30612244897964</v>
      </c>
      <c r="AG6" s="186">
        <f t="shared" ref="AG6:AG44" si="23">AF6*AC6</f>
        <v>0</v>
      </c>
      <c r="AH6" s="186"/>
      <c r="AI6" s="186">
        <f t="shared" ref="AI6:AI44" si="24">AH6*(+$A6+0.5)</f>
        <v>0</v>
      </c>
      <c r="AJ6" s="186">
        <f t="shared" ref="AJ6:AJ44" si="25">($A6+0.5)-AH$46</f>
        <v>-19.375</v>
      </c>
      <c r="AK6" s="186">
        <f t="shared" ref="AK6:AK44" si="26">AJ6^2</f>
        <v>375.390625</v>
      </c>
      <c r="AL6" s="186">
        <f t="shared" ref="AL6:AL44" si="27">AK6*AH6</f>
        <v>0</v>
      </c>
      <c r="AM6" s="186"/>
      <c r="AN6" s="186">
        <f t="shared" ref="AN6:AN44" si="28">AM6*(+$A6+0.5)</f>
        <v>0</v>
      </c>
      <c r="AO6" s="186">
        <f t="shared" ref="AO6:AO44" si="29">($A6+0.5)-AM$46</f>
        <v>-18.111111111111111</v>
      </c>
      <c r="AP6" s="186">
        <f t="shared" ref="AP6:AP44" si="30">AO6^2</f>
        <v>328.01234567901236</v>
      </c>
      <c r="AQ6" s="186">
        <f t="shared" ref="AQ6:AQ44" si="31">AP6*AM6</f>
        <v>0</v>
      </c>
      <c r="AR6" s="186"/>
      <c r="AS6" s="186">
        <f t="shared" ref="AS6:AS44" si="32">AR6*(+$A6+0.5)</f>
        <v>0</v>
      </c>
      <c r="AT6" s="186">
        <f t="shared" ref="AT6:AT44" si="33">($A6+0.5)-AR$46</f>
        <v>-19.100000000000001</v>
      </c>
      <c r="AU6" s="186">
        <f t="shared" ref="AU6:AU44" si="34">AT6^2</f>
        <v>364.81000000000006</v>
      </c>
      <c r="AV6" s="186">
        <f t="shared" ref="AV6:AV44" si="35">AU6*AR6</f>
        <v>0</v>
      </c>
      <c r="AW6" s="186"/>
      <c r="AX6" s="186">
        <f t="shared" ref="AX6:AX44" si="36">AW6*(+$A6+0.5)</f>
        <v>0</v>
      </c>
      <c r="AY6" s="186">
        <f t="shared" ref="AY6:AY44" si="37">($A6+0.5)-AW$46</f>
        <v>-16.399999999999999</v>
      </c>
      <c r="AZ6" s="186">
        <f t="shared" ref="AZ6:AZ44" si="38">AY6^2</f>
        <v>268.95999999999998</v>
      </c>
      <c r="BA6" s="186">
        <f t="shared" ref="BA6:BA44" si="39">AZ6*AW6</f>
        <v>0</v>
      </c>
      <c r="BB6" s="186"/>
      <c r="BC6" s="186">
        <f t="shared" ref="BC6:BC44" si="40">BB6*(+$A6+0.5)</f>
        <v>0</v>
      </c>
      <c r="BD6" s="186">
        <f t="shared" ref="BD6:BD44" si="41">($A6+0.5)-BB$46</f>
        <v>-16</v>
      </c>
      <c r="BE6" s="186">
        <f t="shared" ref="BE6:BE44" si="42">BD6^2</f>
        <v>256</v>
      </c>
      <c r="BF6" s="186">
        <f t="shared" ref="BF6:BF44" si="43">BE6*BB6</f>
        <v>0</v>
      </c>
      <c r="BG6" s="186"/>
      <c r="BH6" s="186">
        <f t="shared" ref="BH6:BH44" si="44">BG6*(+$A6+0.5)</f>
        <v>0</v>
      </c>
      <c r="BI6" s="186">
        <f t="shared" ref="BI6:BI44" si="45">($A6+0.5)-BG$46</f>
        <v>-15.5</v>
      </c>
      <c r="BJ6" s="186">
        <f t="shared" ref="BJ6:BJ44" si="46">BI6^2</f>
        <v>240.25</v>
      </c>
      <c r="BK6" s="186">
        <f t="shared" ref="BK6:BK44" si="47">BJ6*BG6</f>
        <v>0</v>
      </c>
      <c r="BL6" s="186"/>
      <c r="BM6" s="186">
        <f t="shared" ref="BM6:BM44" si="48">BL6*(+$A6+0.5)</f>
        <v>0</v>
      </c>
      <c r="BN6" s="186">
        <f t="shared" ref="BN6:BN44" si="49">($A6+0.5)-BL$46</f>
        <v>-16.25</v>
      </c>
      <c r="BO6" s="186">
        <f t="shared" ref="BO6:BO44" si="50">BN6^2</f>
        <v>264.0625</v>
      </c>
      <c r="BP6" s="186">
        <f t="shared" ref="BP6:BP44" si="51">BO6*BL6</f>
        <v>0</v>
      </c>
      <c r="BQ6" s="186"/>
      <c r="BR6" s="186">
        <f t="shared" ref="BR6:BR44" si="52">BQ6*(+$A6+0.5)</f>
        <v>0</v>
      </c>
      <c r="BS6" s="186">
        <f t="shared" ref="BS6:BS44" si="53">($A6+0.5)-BQ$46</f>
        <v>-14.399999999999999</v>
      </c>
      <c r="BT6" s="186">
        <f t="shared" ref="BT6:BT44" si="54">BS6^2</f>
        <v>207.35999999999996</v>
      </c>
      <c r="BU6" s="186">
        <f t="shared" ref="BU6:BU44" si="55">BT6*BQ6</f>
        <v>0</v>
      </c>
      <c r="BV6" s="186"/>
      <c r="BW6" s="186">
        <f t="shared" ref="BW6:BW44" si="56">BV6*(+$A6+0.5)</f>
        <v>0</v>
      </c>
      <c r="BX6" s="186">
        <f t="shared" ref="BX6:BX44" si="57">($A6+0.5)-BV$46</f>
        <v>-14.571428571428573</v>
      </c>
      <c r="BY6" s="186">
        <f t="shared" ref="BY6:BY44" si="58">BX6^2</f>
        <v>212.32653061224494</v>
      </c>
      <c r="BZ6" s="186">
        <f t="shared" ref="BZ6:BZ44" si="59">BY6*BV6</f>
        <v>0</v>
      </c>
      <c r="CA6" s="186"/>
      <c r="CB6" s="186">
        <f t="shared" ref="CB6:CB44" si="60">CA6*(+$A6+0.5)</f>
        <v>0</v>
      </c>
      <c r="CC6" s="186">
        <f t="shared" ref="CC6:CC44" si="61">($A6+0.5)-CA$46</f>
        <v>-14.5</v>
      </c>
      <c r="CD6" s="186">
        <f t="shared" ref="CD6:CD44" si="62">CC6^2</f>
        <v>210.25</v>
      </c>
      <c r="CE6" s="186">
        <f t="shared" ref="CE6:CE44" si="63">CD6*CA6</f>
        <v>0</v>
      </c>
      <c r="CF6" s="186"/>
      <c r="CG6" s="186">
        <f t="shared" ref="CG6:CG44" si="64">CF6*(+$A6+0.5)</f>
        <v>0</v>
      </c>
      <c r="CH6" s="186">
        <f t="shared" ref="CH6:CH44" si="65">($A6+0.5)-CF$46</f>
        <v>-14</v>
      </c>
      <c r="CI6" s="186">
        <f t="shared" ref="CI6:CI44" si="66">CH6^2</f>
        <v>196</v>
      </c>
      <c r="CJ6" s="186">
        <f t="shared" ref="CJ6:CJ44" si="67">CI6*CF6</f>
        <v>0</v>
      </c>
      <c r="CK6" s="186"/>
      <c r="CL6" s="186">
        <f t="shared" ref="CL6:CL44" si="68">CK6*(+$A6+0.5)</f>
        <v>0</v>
      </c>
      <c r="CM6" s="186">
        <f t="shared" ref="CM6:CM44" si="69">($A6+0.5)-CK$46</f>
        <v>-13.600000000000001</v>
      </c>
      <c r="CN6" s="186">
        <f t="shared" ref="CN6:CN44" si="70">CM6^2</f>
        <v>184.96000000000004</v>
      </c>
      <c r="CO6" s="186">
        <f t="shared" ref="CO6:CO44" si="71">CN6*CK6</f>
        <v>0</v>
      </c>
      <c r="CP6" s="186"/>
      <c r="CQ6" s="186">
        <f t="shared" ref="CQ6:CQ44" si="72">CP6*(+$A6+0.5)</f>
        <v>0</v>
      </c>
      <c r="CR6" s="186">
        <f t="shared" ref="CR6:CR44" si="73">($A6+0.5)-CP$46</f>
        <v>-13</v>
      </c>
      <c r="CS6" s="186">
        <f t="shared" ref="CS6:CS44" si="74">CR6^2</f>
        <v>169</v>
      </c>
      <c r="CT6" s="186">
        <f t="shared" ref="CT6:CT44" si="75">CS6*CP6</f>
        <v>0</v>
      </c>
      <c r="CU6" s="186"/>
      <c r="CV6" s="186">
        <f t="shared" ref="CV6:CV44" si="76">CU6*(+$A6+0.5)</f>
        <v>0</v>
      </c>
      <c r="CW6" s="186">
        <f t="shared" ref="CW6:CW44" si="77">($A6+0.5)-CU$46</f>
        <v>-13</v>
      </c>
      <c r="CX6" s="186">
        <f t="shared" ref="CX6:CX44" si="78">CW6^2</f>
        <v>169</v>
      </c>
      <c r="CY6" s="186">
        <f t="shared" ref="CY6:CY44" si="79">CX6*CU6</f>
        <v>0</v>
      </c>
      <c r="CZ6" s="186"/>
      <c r="DA6" s="186">
        <f t="shared" ref="DA6:DA44" si="80">CZ6*(+$A6+0.5)</f>
        <v>0</v>
      </c>
      <c r="DB6" s="186">
        <f t="shared" ref="DB6:DB44" si="81">($A6+0.5)-CZ$46</f>
        <v>-13</v>
      </c>
      <c r="DC6" s="186">
        <f t="shared" ref="DC6:DC44" si="82">DB6^2</f>
        <v>169</v>
      </c>
      <c r="DD6" s="186">
        <f t="shared" ref="DD6:DD44" si="83">DC6*CZ6</f>
        <v>0</v>
      </c>
      <c r="DE6" s="186"/>
      <c r="DF6" s="186">
        <f t="shared" ref="DF6:DF44" si="84">DE6*(+$A6+0.5)</f>
        <v>0</v>
      </c>
      <c r="DG6" s="186">
        <f t="shared" ref="DG6:DG44" si="85">($A6+0.5)-DE$46</f>
        <v>-15.75</v>
      </c>
      <c r="DH6" s="186">
        <f t="shared" ref="DH6:DH44" si="86">DG6^2</f>
        <v>248.0625</v>
      </c>
      <c r="DI6" s="186">
        <f t="shared" ref="DI6:DI44" si="87">DH6*DE6</f>
        <v>0</v>
      </c>
      <c r="DJ6" s="187"/>
      <c r="DK6" s="186">
        <f t="shared" ref="DK6:DK44" si="88">DJ6*(+$A6+0.5)</f>
        <v>0</v>
      </c>
      <c r="DL6" s="186">
        <f t="shared" ref="DL6:DL44" si="89">($A6+0.5)-DJ$46</f>
        <v>-14.555555555555557</v>
      </c>
      <c r="DM6" s="186">
        <f t="shared" ref="DM6:DM44" si="90">DL6^2</f>
        <v>211.86419753086423</v>
      </c>
      <c r="DN6" s="186">
        <f t="shared" ref="DN6:DN44" si="91">DM6*DJ6</f>
        <v>0</v>
      </c>
      <c r="DO6" s="187"/>
      <c r="DP6" s="186">
        <f t="shared" ref="DP6:DP44" si="92">DO6*(+$A6+0.5)</f>
        <v>0</v>
      </c>
      <c r="DQ6" s="186">
        <f t="shared" ref="DQ6:DQ44" si="93">($A6+0.5)-DO$46</f>
        <v>-13.3</v>
      </c>
      <c r="DR6" s="186">
        <f t="shared" ref="DR6:DR44" si="94">DQ6^2</f>
        <v>176.89000000000001</v>
      </c>
      <c r="DS6" s="186">
        <f t="shared" ref="DS6:DS44" si="95">DR6*DO6</f>
        <v>0</v>
      </c>
      <c r="DT6" s="187"/>
      <c r="DU6" s="186">
        <f t="shared" si="0"/>
        <v>0</v>
      </c>
      <c r="DV6" s="186">
        <f t="shared" si="1"/>
        <v>-12.555555555555557</v>
      </c>
      <c r="DW6" s="186">
        <f t="shared" si="2"/>
        <v>157.641975308642</v>
      </c>
      <c r="DX6" s="186">
        <f t="shared" si="3"/>
        <v>0</v>
      </c>
      <c r="DY6" s="186"/>
      <c r="DZ6" s="186">
        <f t="shared" ref="DZ6:DZ44" si="96">DY6*(+$A6+0.5)</f>
        <v>0</v>
      </c>
      <c r="EA6" s="186">
        <f t="shared" ref="EA6:EA44" si="97">($A6+0.5)-DY$46</f>
        <v>-12.357142857142858</v>
      </c>
      <c r="EB6" s="186">
        <f t="shared" ref="EB6:EB44" si="98">EA6^2</f>
        <v>152.69897959183675</v>
      </c>
      <c r="EC6" s="186">
        <f t="shared" ref="EC6:EC44" si="99">EB6*DY6</f>
        <v>0</v>
      </c>
      <c r="ED6" s="186"/>
      <c r="EE6" s="186">
        <f t="shared" ref="EE6:EE44" si="100">ED6*(+$A6+0.5)</f>
        <v>0</v>
      </c>
      <c r="EF6" s="186">
        <f t="shared" ref="EF6:EF44" si="101">($A6+0.5)-ED$46</f>
        <v>-11</v>
      </c>
      <c r="EG6" s="186">
        <f t="shared" ref="EG6:EG44" si="102">EF6^2</f>
        <v>121</v>
      </c>
      <c r="EH6" s="186">
        <f t="shared" ref="EH6:EH44" si="103">EG6*ED6</f>
        <v>0</v>
      </c>
      <c r="EI6" s="186"/>
      <c r="EJ6" s="186">
        <f t="shared" ref="EJ6:EJ44" si="104">EI6*(+$A6+0.5)</f>
        <v>0</v>
      </c>
      <c r="EK6" s="186">
        <f t="shared" ref="EK6:EK44" si="105">($A6+0.5)-EI$46</f>
        <v>-10.199999999999999</v>
      </c>
      <c r="EL6" s="186">
        <f t="shared" ref="EL6:EL44" si="106">EK6^2</f>
        <v>104.03999999999999</v>
      </c>
      <c r="EM6" s="186">
        <f t="shared" ref="EM6:EM44" si="107">EL6*EI6</f>
        <v>0</v>
      </c>
      <c r="EN6" s="186"/>
      <c r="EO6" s="186">
        <f t="shared" ref="EO6:EO44" si="108">EN6*(+$A6+0.5)</f>
        <v>0</v>
      </c>
      <c r="EP6" s="186">
        <f t="shared" ref="EP6:EP44" si="109">($A6+0.5)-EN$46</f>
        <v>-8.9499999999999993</v>
      </c>
      <c r="EQ6" s="186">
        <f t="shared" ref="EQ6:EQ44" si="110">EP6^2</f>
        <v>80.102499999999992</v>
      </c>
      <c r="ER6" s="186">
        <f t="shared" ref="ER6:ER44" si="111">EQ6*EN6</f>
        <v>0</v>
      </c>
      <c r="ES6" s="186"/>
      <c r="ET6" s="186">
        <f t="shared" ref="ET6:ET44" si="112">ES6*(+$A6+0.5)</f>
        <v>0</v>
      </c>
      <c r="EU6" s="186">
        <f t="shared" ref="EU6:EU44" si="113">($A6+0.5)-ES$46</f>
        <v>-26</v>
      </c>
      <c r="EV6" s="186">
        <f t="shared" ref="EV6:EV44" si="114">EU6^2</f>
        <v>676</v>
      </c>
      <c r="EW6" s="186">
        <f t="shared" ref="EW6:EW44" si="115">EV6*ES6</f>
        <v>0</v>
      </c>
      <c r="EX6" s="186"/>
      <c r="EY6" s="186">
        <f t="shared" ref="EY6:EY44" si="116">EX6*(+$A6+0.5)</f>
        <v>0</v>
      </c>
      <c r="EZ6" s="186">
        <f t="shared" ref="EZ6:EZ44" si="117">($A6+0.5)-EX$46</f>
        <v>-24.666666666666664</v>
      </c>
      <c r="FA6" s="186">
        <f t="shared" ref="FA6:FA44" si="118">EZ6^2</f>
        <v>608.44444444444434</v>
      </c>
      <c r="FB6" s="186">
        <f t="shared" ref="FB6:FB44" si="119">FA6*EX6</f>
        <v>0</v>
      </c>
      <c r="FC6" s="186"/>
      <c r="FD6" s="186">
        <f t="shared" ref="FD6:FD44" si="120">FC6*(+$A6+0.5)</f>
        <v>0</v>
      </c>
      <c r="FE6" s="186">
        <f t="shared" ref="FE6:FE44" si="121">($A6+0.5)-FC$46</f>
        <v>-23.25</v>
      </c>
      <c r="FF6" s="186">
        <f t="shared" ref="FF6:FF44" si="122">FE6^2</f>
        <v>540.5625</v>
      </c>
      <c r="FG6" s="186">
        <f t="shared" ref="FG6:FG44" si="123">FF6*FC6</f>
        <v>0</v>
      </c>
      <c r="FH6" s="186"/>
      <c r="FI6" s="186">
        <f t="shared" ref="FI6:FI44" si="124">FH6*(+$A6+0.5)</f>
        <v>0</v>
      </c>
      <c r="FJ6" s="186">
        <f t="shared" ref="FJ6:FJ44" si="125">($A6+0.5)-FH$46</f>
        <v>-23</v>
      </c>
      <c r="FK6" s="186">
        <f t="shared" ref="FK6:FK44" si="126">FJ6^2</f>
        <v>529</v>
      </c>
      <c r="FL6" s="186">
        <f t="shared" ref="FL6:FL44" si="127">FK6*FH6</f>
        <v>0</v>
      </c>
      <c r="FM6" s="186"/>
      <c r="FN6" s="186">
        <f t="shared" ref="FN6:FN44" si="128">FM6*(+$A6+0.5)</f>
        <v>0</v>
      </c>
      <c r="FO6" s="186">
        <f t="shared" ref="FO6:FO44" si="129">($A6+0.5)-FM$46</f>
        <v>-20.75</v>
      </c>
      <c r="FP6" s="186">
        <f t="shared" ref="FP6:FP44" si="130">FO6^2</f>
        <v>430.5625</v>
      </c>
      <c r="FQ6" s="186">
        <f t="shared" ref="FQ6:FQ44" si="131">FP6*FM6</f>
        <v>0</v>
      </c>
      <c r="FR6" s="186"/>
      <c r="FS6" s="186">
        <f t="shared" ref="FS6:FS44" si="132">FR6*(+$A6+0.5)</f>
        <v>0</v>
      </c>
      <c r="FT6" s="186">
        <f t="shared" ref="FT6:FT44" si="133">($A6+0.5)-FR$46</f>
        <v>-20.2</v>
      </c>
      <c r="FU6" s="186">
        <f t="shared" ref="FU6:FU44" si="134">FT6^2</f>
        <v>408.03999999999996</v>
      </c>
      <c r="FV6" s="186">
        <f t="shared" ref="FV6:FV44" si="135">FU6*FR6</f>
        <v>0</v>
      </c>
      <c r="FW6" s="186"/>
      <c r="FX6" s="186">
        <f t="shared" ref="FX6:FX44" si="136">FW6*(+$A6+0.5)</f>
        <v>0</v>
      </c>
      <c r="FY6" s="186">
        <f t="shared" ref="FY6:FY44" si="137">($A6+0.5)-FW$46</f>
        <v>-19.2</v>
      </c>
      <c r="FZ6" s="186">
        <f t="shared" ref="FZ6:FZ44" si="138">FY6^2</f>
        <v>368.64</v>
      </c>
      <c r="GA6" s="186">
        <f t="shared" ref="GA6:GA44" si="139">FZ6*FW6</f>
        <v>0</v>
      </c>
      <c r="GB6" s="186"/>
      <c r="GC6" s="186">
        <f t="shared" ref="GC6:GC44" si="140">GB6*(+$A6+0.5)</f>
        <v>0</v>
      </c>
      <c r="GD6" s="186">
        <f t="shared" ref="GD6:GD44" si="141">($A6+0.5)-GB$46</f>
        <v>-19.600000000000001</v>
      </c>
      <c r="GE6" s="186">
        <f t="shared" ref="GE6:GE44" si="142">GD6^2</f>
        <v>384.16000000000008</v>
      </c>
      <c r="GF6" s="186">
        <f t="shared" ref="GF6:GF44" si="143">GE6*GB6</f>
        <v>0</v>
      </c>
      <c r="GG6" s="186"/>
      <c r="GH6" s="186">
        <f t="shared" ref="GH6:GH44" si="144">GG6*(+$A6+0.5)</f>
        <v>0</v>
      </c>
      <c r="GI6" s="186">
        <f t="shared" ref="GI6:GI44" si="145">($A6+0.5)-GG$46</f>
        <v>-17.2</v>
      </c>
      <c r="GJ6" s="186">
        <f t="shared" ref="GJ6:GJ44" si="146">GI6^2</f>
        <v>295.83999999999997</v>
      </c>
      <c r="GK6" s="186">
        <f t="shared" ref="GK6:GK44" si="147">GJ6*GG6</f>
        <v>0</v>
      </c>
      <c r="GL6" s="186"/>
      <c r="GM6" s="186">
        <f t="shared" ref="GM6:GM44" si="148">GL6*(+$A6+0.5)</f>
        <v>0</v>
      </c>
      <c r="GN6" s="186">
        <f t="shared" ref="GN6:GN44" si="149">($A6+0.5)-GL$46</f>
        <v>-16.5</v>
      </c>
      <c r="GO6" s="186">
        <f t="shared" ref="GO6:GO44" si="150">GN6^2</f>
        <v>272.25</v>
      </c>
      <c r="GP6" s="186">
        <f t="shared" ref="GP6:GP44" si="151">GO6*GL6</f>
        <v>0</v>
      </c>
      <c r="GQ6" s="187"/>
      <c r="GR6" s="186">
        <f t="shared" ref="GR6:GR44" si="152">GQ6*(+$A6+0.5)</f>
        <v>0</v>
      </c>
      <c r="GS6" s="186">
        <f t="shared" ref="GS6:GS44" si="153">($A6+0.5)-GQ$46</f>
        <v>-15.833333333333332</v>
      </c>
      <c r="GT6" s="186">
        <f t="shared" ref="GT6:GT44" si="154">GS6^2</f>
        <v>250.6944444444444</v>
      </c>
      <c r="GU6" s="186">
        <f t="shared" ref="GU6:GU44" si="155">GT6*GQ6</f>
        <v>0</v>
      </c>
      <c r="GV6" s="187"/>
      <c r="GW6" s="186">
        <f t="shared" ref="GW6:GW44" si="156">GV6*(+$A6+0.5)</f>
        <v>0</v>
      </c>
      <c r="GX6" s="186">
        <f t="shared" ref="GX6:GX44" si="157">($A6+0.5)-GV$46</f>
        <v>-15.333333333333332</v>
      </c>
      <c r="GY6" s="186">
        <f t="shared" ref="GY6:GY44" si="158">GX6^2</f>
        <v>235.11111111111109</v>
      </c>
      <c r="GZ6" s="186">
        <f t="shared" ref="GZ6:GZ44" si="159">GY6*GV6</f>
        <v>0</v>
      </c>
    </row>
    <row r="7" spans="1:208">
      <c r="A7" s="178">
        <f t="shared" ref="A7:A44" si="160">A6+1</f>
        <v>11</v>
      </c>
      <c r="B7" s="179" t="s">
        <v>22</v>
      </c>
      <c r="C7" s="180">
        <f t="shared" ref="C7:C44" si="161">C6+1</f>
        <v>11.9</v>
      </c>
      <c r="D7" s="186"/>
      <c r="E7" s="186">
        <f t="shared" ref="E7:E44" si="162">D7*(+$A7+0.5)</f>
        <v>0</v>
      </c>
      <c r="F7" s="186">
        <f t="shared" ref="F7:F44" si="163">($A7+0.5)-D$46</f>
        <v>-24.285714285714285</v>
      </c>
      <c r="G7" s="186">
        <f t="shared" ref="G7:G44" si="164">F7^2</f>
        <v>589.79591836734687</v>
      </c>
      <c r="H7" s="186">
        <f t="shared" ref="H7:H44" si="165">G7*D7</f>
        <v>0</v>
      </c>
      <c r="I7" s="186"/>
      <c r="J7" s="186">
        <f t="shared" si="4"/>
        <v>0</v>
      </c>
      <c r="K7" s="186">
        <f t="shared" si="5"/>
        <v>-24.875</v>
      </c>
      <c r="L7" s="186">
        <f t="shared" si="6"/>
        <v>618.765625</v>
      </c>
      <c r="M7" s="186">
        <f t="shared" si="7"/>
        <v>0</v>
      </c>
      <c r="N7" s="186"/>
      <c r="O7" s="186">
        <f t="shared" si="8"/>
        <v>0</v>
      </c>
      <c r="P7" s="186">
        <f t="shared" si="9"/>
        <v>-21.799999999999997</v>
      </c>
      <c r="Q7" s="186">
        <f t="shared" si="10"/>
        <v>475.2399999999999</v>
      </c>
      <c r="R7" s="186">
        <f t="shared" si="11"/>
        <v>0</v>
      </c>
      <c r="S7" s="186"/>
      <c r="T7" s="186">
        <f t="shared" si="12"/>
        <v>0</v>
      </c>
      <c r="U7" s="186">
        <f t="shared" si="13"/>
        <v>-21.666666666666664</v>
      </c>
      <c r="V7" s="186">
        <f t="shared" si="14"/>
        <v>469.44444444444434</v>
      </c>
      <c r="W7" s="186">
        <f t="shared" si="15"/>
        <v>0</v>
      </c>
      <c r="X7" s="186"/>
      <c r="Y7" s="186">
        <f t="shared" si="16"/>
        <v>0</v>
      </c>
      <c r="Z7" s="186">
        <f t="shared" si="17"/>
        <v>-20.571428571428569</v>
      </c>
      <c r="AA7" s="186">
        <f t="shared" si="18"/>
        <v>423.18367346938766</v>
      </c>
      <c r="AB7" s="186">
        <f t="shared" si="19"/>
        <v>0</v>
      </c>
      <c r="AC7" s="186"/>
      <c r="AD7" s="186">
        <f t="shared" si="20"/>
        <v>0</v>
      </c>
      <c r="AE7" s="186">
        <f t="shared" si="21"/>
        <v>-18.857142857142858</v>
      </c>
      <c r="AF7" s="186">
        <f t="shared" si="22"/>
        <v>355.59183673469391</v>
      </c>
      <c r="AG7" s="186">
        <f t="shared" si="23"/>
        <v>0</v>
      </c>
      <c r="AH7" s="186"/>
      <c r="AI7" s="186">
        <f t="shared" si="24"/>
        <v>0</v>
      </c>
      <c r="AJ7" s="186">
        <f t="shared" si="25"/>
        <v>-18.375</v>
      </c>
      <c r="AK7" s="186">
        <f t="shared" si="26"/>
        <v>337.640625</v>
      </c>
      <c r="AL7" s="186">
        <f t="shared" si="27"/>
        <v>0</v>
      </c>
      <c r="AM7" s="186"/>
      <c r="AN7" s="186">
        <f t="shared" si="28"/>
        <v>0</v>
      </c>
      <c r="AO7" s="186">
        <f t="shared" si="29"/>
        <v>-17.111111111111111</v>
      </c>
      <c r="AP7" s="186">
        <f t="shared" si="30"/>
        <v>292.79012345679013</v>
      </c>
      <c r="AQ7" s="186">
        <f t="shared" si="31"/>
        <v>0</v>
      </c>
      <c r="AR7" s="186"/>
      <c r="AS7" s="186">
        <f t="shared" si="32"/>
        <v>0</v>
      </c>
      <c r="AT7" s="186">
        <f t="shared" si="33"/>
        <v>-18.100000000000001</v>
      </c>
      <c r="AU7" s="186">
        <f t="shared" si="34"/>
        <v>327.61000000000007</v>
      </c>
      <c r="AV7" s="186">
        <f t="shared" si="35"/>
        <v>0</v>
      </c>
      <c r="AW7" s="186"/>
      <c r="AX7" s="186">
        <f t="shared" si="36"/>
        <v>0</v>
      </c>
      <c r="AY7" s="186">
        <f t="shared" si="37"/>
        <v>-15.399999999999999</v>
      </c>
      <c r="AZ7" s="186">
        <f t="shared" si="38"/>
        <v>237.15999999999997</v>
      </c>
      <c r="BA7" s="186">
        <f t="shared" si="39"/>
        <v>0</v>
      </c>
      <c r="BB7" s="186"/>
      <c r="BC7" s="186">
        <f t="shared" si="40"/>
        <v>0</v>
      </c>
      <c r="BD7" s="186">
        <f t="shared" si="41"/>
        <v>-15</v>
      </c>
      <c r="BE7" s="186">
        <f t="shared" si="42"/>
        <v>225</v>
      </c>
      <c r="BF7" s="186">
        <f t="shared" si="43"/>
        <v>0</v>
      </c>
      <c r="BG7" s="186"/>
      <c r="BH7" s="186">
        <f t="shared" si="44"/>
        <v>0</v>
      </c>
      <c r="BI7" s="186">
        <f t="shared" si="45"/>
        <v>-14.5</v>
      </c>
      <c r="BJ7" s="186">
        <f t="shared" si="46"/>
        <v>210.25</v>
      </c>
      <c r="BK7" s="186">
        <f t="shared" si="47"/>
        <v>0</v>
      </c>
      <c r="BL7" s="186"/>
      <c r="BM7" s="186">
        <f t="shared" si="48"/>
        <v>0</v>
      </c>
      <c r="BN7" s="186">
        <f t="shared" si="49"/>
        <v>-15.25</v>
      </c>
      <c r="BO7" s="186">
        <f t="shared" si="50"/>
        <v>232.5625</v>
      </c>
      <c r="BP7" s="186">
        <f t="shared" si="51"/>
        <v>0</v>
      </c>
      <c r="BQ7" s="186"/>
      <c r="BR7" s="186">
        <f t="shared" si="52"/>
        <v>0</v>
      </c>
      <c r="BS7" s="186">
        <f t="shared" si="53"/>
        <v>-13.399999999999999</v>
      </c>
      <c r="BT7" s="186">
        <f t="shared" si="54"/>
        <v>179.55999999999997</v>
      </c>
      <c r="BU7" s="186">
        <f t="shared" si="55"/>
        <v>0</v>
      </c>
      <c r="BV7" s="186"/>
      <c r="BW7" s="186">
        <f t="shared" si="56"/>
        <v>0</v>
      </c>
      <c r="BX7" s="186">
        <f t="shared" si="57"/>
        <v>-13.571428571428573</v>
      </c>
      <c r="BY7" s="186">
        <f t="shared" si="58"/>
        <v>184.1836734693878</v>
      </c>
      <c r="BZ7" s="186">
        <f t="shared" si="59"/>
        <v>0</v>
      </c>
      <c r="CA7" s="186"/>
      <c r="CB7" s="186">
        <f t="shared" si="60"/>
        <v>0</v>
      </c>
      <c r="CC7" s="186">
        <f t="shared" si="61"/>
        <v>-13.5</v>
      </c>
      <c r="CD7" s="186">
        <f t="shared" si="62"/>
        <v>182.25</v>
      </c>
      <c r="CE7" s="186">
        <f t="shared" si="63"/>
        <v>0</v>
      </c>
      <c r="CF7" s="186"/>
      <c r="CG7" s="186">
        <f t="shared" si="64"/>
        <v>0</v>
      </c>
      <c r="CH7" s="186">
        <f t="shared" si="65"/>
        <v>-13</v>
      </c>
      <c r="CI7" s="186">
        <f t="shared" si="66"/>
        <v>169</v>
      </c>
      <c r="CJ7" s="186">
        <f t="shared" si="67"/>
        <v>0</v>
      </c>
      <c r="CK7" s="186"/>
      <c r="CL7" s="186">
        <f t="shared" si="68"/>
        <v>0</v>
      </c>
      <c r="CM7" s="186">
        <f t="shared" si="69"/>
        <v>-12.600000000000001</v>
      </c>
      <c r="CN7" s="186">
        <f t="shared" si="70"/>
        <v>158.76000000000005</v>
      </c>
      <c r="CO7" s="186">
        <f t="shared" si="71"/>
        <v>0</v>
      </c>
      <c r="CP7" s="186"/>
      <c r="CQ7" s="186">
        <f t="shared" si="72"/>
        <v>0</v>
      </c>
      <c r="CR7" s="186">
        <f t="shared" si="73"/>
        <v>-12</v>
      </c>
      <c r="CS7" s="186">
        <f t="shared" si="74"/>
        <v>144</v>
      </c>
      <c r="CT7" s="186">
        <f t="shared" si="75"/>
        <v>0</v>
      </c>
      <c r="CU7" s="186"/>
      <c r="CV7" s="186">
        <f t="shared" si="76"/>
        <v>0</v>
      </c>
      <c r="CW7" s="186">
        <f t="shared" si="77"/>
        <v>-12</v>
      </c>
      <c r="CX7" s="186">
        <f t="shared" si="78"/>
        <v>144</v>
      </c>
      <c r="CY7" s="186">
        <f t="shared" si="79"/>
        <v>0</v>
      </c>
      <c r="CZ7" s="186"/>
      <c r="DA7" s="186">
        <f t="shared" si="80"/>
        <v>0</v>
      </c>
      <c r="DB7" s="186">
        <f t="shared" si="81"/>
        <v>-12</v>
      </c>
      <c r="DC7" s="186">
        <f t="shared" si="82"/>
        <v>144</v>
      </c>
      <c r="DD7" s="186">
        <f t="shared" si="83"/>
        <v>0</v>
      </c>
      <c r="DE7" s="186"/>
      <c r="DF7" s="186">
        <f t="shared" si="84"/>
        <v>0</v>
      </c>
      <c r="DG7" s="186">
        <f t="shared" si="85"/>
        <v>-14.75</v>
      </c>
      <c r="DH7" s="186">
        <f t="shared" si="86"/>
        <v>217.5625</v>
      </c>
      <c r="DI7" s="186">
        <f t="shared" si="87"/>
        <v>0</v>
      </c>
      <c r="DJ7" s="187"/>
      <c r="DK7" s="186">
        <f t="shared" si="88"/>
        <v>0</v>
      </c>
      <c r="DL7" s="186">
        <f t="shared" si="89"/>
        <v>-13.555555555555557</v>
      </c>
      <c r="DM7" s="186">
        <f t="shared" si="90"/>
        <v>183.75308641975312</v>
      </c>
      <c r="DN7" s="186">
        <f t="shared" si="91"/>
        <v>0</v>
      </c>
      <c r="DO7" s="187"/>
      <c r="DP7" s="186">
        <f t="shared" si="92"/>
        <v>0</v>
      </c>
      <c r="DQ7" s="186">
        <f t="shared" si="93"/>
        <v>-12.3</v>
      </c>
      <c r="DR7" s="186">
        <f t="shared" si="94"/>
        <v>151.29000000000002</v>
      </c>
      <c r="DS7" s="186">
        <f t="shared" si="95"/>
        <v>0</v>
      </c>
      <c r="DT7" s="187"/>
      <c r="DU7" s="186">
        <f t="shared" si="0"/>
        <v>0</v>
      </c>
      <c r="DV7" s="186">
        <f t="shared" si="1"/>
        <v>-11.555555555555557</v>
      </c>
      <c r="DW7" s="186">
        <f t="shared" si="2"/>
        <v>133.53086419753089</v>
      </c>
      <c r="DX7" s="186">
        <f t="shared" si="3"/>
        <v>0</v>
      </c>
      <c r="DY7" s="186"/>
      <c r="DZ7" s="186">
        <f t="shared" si="96"/>
        <v>0</v>
      </c>
      <c r="EA7" s="186">
        <f t="shared" si="97"/>
        <v>-11.357142857142858</v>
      </c>
      <c r="EB7" s="186">
        <f t="shared" si="98"/>
        <v>128.98469387755102</v>
      </c>
      <c r="EC7" s="186">
        <f t="shared" si="99"/>
        <v>0</v>
      </c>
      <c r="ED7" s="186"/>
      <c r="EE7" s="186">
        <f t="shared" si="100"/>
        <v>0</v>
      </c>
      <c r="EF7" s="186">
        <f t="shared" si="101"/>
        <v>-10</v>
      </c>
      <c r="EG7" s="186">
        <f t="shared" si="102"/>
        <v>100</v>
      </c>
      <c r="EH7" s="186">
        <f t="shared" si="103"/>
        <v>0</v>
      </c>
      <c r="EI7" s="186"/>
      <c r="EJ7" s="186">
        <f t="shared" si="104"/>
        <v>0</v>
      </c>
      <c r="EK7" s="186">
        <f t="shared" si="105"/>
        <v>-9.1999999999999993</v>
      </c>
      <c r="EL7" s="186">
        <f t="shared" si="106"/>
        <v>84.639999999999986</v>
      </c>
      <c r="EM7" s="186">
        <f t="shared" si="107"/>
        <v>0</v>
      </c>
      <c r="EN7" s="186"/>
      <c r="EO7" s="186">
        <f t="shared" si="108"/>
        <v>0</v>
      </c>
      <c r="EP7" s="186">
        <f t="shared" si="109"/>
        <v>-7.9499999999999993</v>
      </c>
      <c r="EQ7" s="186">
        <f t="shared" si="110"/>
        <v>63.202499999999986</v>
      </c>
      <c r="ER7" s="186">
        <f t="shared" si="111"/>
        <v>0</v>
      </c>
      <c r="ES7" s="186"/>
      <c r="ET7" s="186">
        <f t="shared" si="112"/>
        <v>0</v>
      </c>
      <c r="EU7" s="186">
        <f t="shared" si="113"/>
        <v>-25</v>
      </c>
      <c r="EV7" s="186">
        <f t="shared" si="114"/>
        <v>625</v>
      </c>
      <c r="EW7" s="186">
        <f t="shared" si="115"/>
        <v>0</v>
      </c>
      <c r="EX7" s="186"/>
      <c r="EY7" s="186">
        <f t="shared" si="116"/>
        <v>0</v>
      </c>
      <c r="EZ7" s="186">
        <f t="shared" si="117"/>
        <v>-23.666666666666664</v>
      </c>
      <c r="FA7" s="186">
        <f t="shared" si="118"/>
        <v>560.11111111111097</v>
      </c>
      <c r="FB7" s="186">
        <f t="shared" si="119"/>
        <v>0</v>
      </c>
      <c r="FC7" s="186"/>
      <c r="FD7" s="186">
        <f t="shared" si="120"/>
        <v>0</v>
      </c>
      <c r="FE7" s="186">
        <f t="shared" si="121"/>
        <v>-22.25</v>
      </c>
      <c r="FF7" s="186">
        <f t="shared" si="122"/>
        <v>495.0625</v>
      </c>
      <c r="FG7" s="186">
        <f t="shared" si="123"/>
        <v>0</v>
      </c>
      <c r="FH7" s="186"/>
      <c r="FI7" s="186">
        <f t="shared" si="124"/>
        <v>0</v>
      </c>
      <c r="FJ7" s="186">
        <f t="shared" si="125"/>
        <v>-22</v>
      </c>
      <c r="FK7" s="186">
        <f t="shared" si="126"/>
        <v>484</v>
      </c>
      <c r="FL7" s="186">
        <f t="shared" si="127"/>
        <v>0</v>
      </c>
      <c r="FM7" s="186"/>
      <c r="FN7" s="186">
        <f t="shared" si="128"/>
        <v>0</v>
      </c>
      <c r="FO7" s="186">
        <f t="shared" si="129"/>
        <v>-19.75</v>
      </c>
      <c r="FP7" s="186">
        <f t="shared" si="130"/>
        <v>390.0625</v>
      </c>
      <c r="FQ7" s="186">
        <f t="shared" si="131"/>
        <v>0</v>
      </c>
      <c r="FR7" s="186"/>
      <c r="FS7" s="186">
        <f t="shared" si="132"/>
        <v>0</v>
      </c>
      <c r="FT7" s="186">
        <f t="shared" si="133"/>
        <v>-19.2</v>
      </c>
      <c r="FU7" s="186">
        <f t="shared" si="134"/>
        <v>368.64</v>
      </c>
      <c r="FV7" s="186">
        <f t="shared" si="135"/>
        <v>0</v>
      </c>
      <c r="FW7" s="186"/>
      <c r="FX7" s="186">
        <f t="shared" si="136"/>
        <v>0</v>
      </c>
      <c r="FY7" s="186">
        <f t="shared" si="137"/>
        <v>-18.2</v>
      </c>
      <c r="FZ7" s="186">
        <f t="shared" si="138"/>
        <v>331.23999999999995</v>
      </c>
      <c r="GA7" s="186">
        <f t="shared" si="139"/>
        <v>0</v>
      </c>
      <c r="GB7" s="186"/>
      <c r="GC7" s="186">
        <f t="shared" si="140"/>
        <v>0</v>
      </c>
      <c r="GD7" s="186">
        <f t="shared" si="141"/>
        <v>-18.600000000000001</v>
      </c>
      <c r="GE7" s="186">
        <f t="shared" si="142"/>
        <v>345.96000000000004</v>
      </c>
      <c r="GF7" s="186">
        <f t="shared" si="143"/>
        <v>0</v>
      </c>
      <c r="GG7" s="186"/>
      <c r="GH7" s="186">
        <f t="shared" si="144"/>
        <v>0</v>
      </c>
      <c r="GI7" s="186">
        <f t="shared" si="145"/>
        <v>-16.2</v>
      </c>
      <c r="GJ7" s="186">
        <f t="shared" si="146"/>
        <v>262.44</v>
      </c>
      <c r="GK7" s="186">
        <f t="shared" si="147"/>
        <v>0</v>
      </c>
      <c r="GL7" s="186"/>
      <c r="GM7" s="186">
        <f t="shared" si="148"/>
        <v>0</v>
      </c>
      <c r="GN7" s="186">
        <f t="shared" si="149"/>
        <v>-15.5</v>
      </c>
      <c r="GO7" s="186">
        <f t="shared" si="150"/>
        <v>240.25</v>
      </c>
      <c r="GP7" s="186">
        <f t="shared" si="151"/>
        <v>0</v>
      </c>
      <c r="GQ7" s="187"/>
      <c r="GR7" s="186">
        <f t="shared" si="152"/>
        <v>0</v>
      </c>
      <c r="GS7" s="186">
        <f t="shared" si="153"/>
        <v>-14.833333333333332</v>
      </c>
      <c r="GT7" s="186">
        <f t="shared" si="154"/>
        <v>220.02777777777774</v>
      </c>
      <c r="GU7" s="186">
        <f t="shared" si="155"/>
        <v>0</v>
      </c>
      <c r="GV7" s="187"/>
      <c r="GW7" s="186">
        <f t="shared" si="156"/>
        <v>0</v>
      </c>
      <c r="GX7" s="186">
        <f t="shared" si="157"/>
        <v>-14.333333333333332</v>
      </c>
      <c r="GY7" s="186">
        <f t="shared" si="158"/>
        <v>205.4444444444444</v>
      </c>
      <c r="GZ7" s="186">
        <f t="shared" si="159"/>
        <v>0</v>
      </c>
    </row>
    <row r="8" spans="1:208">
      <c r="A8" s="178">
        <f t="shared" si="160"/>
        <v>12</v>
      </c>
      <c r="B8" s="179" t="s">
        <v>22</v>
      </c>
      <c r="C8" s="180">
        <f t="shared" si="161"/>
        <v>12.9</v>
      </c>
      <c r="D8" s="186"/>
      <c r="E8" s="186">
        <f t="shared" si="162"/>
        <v>0</v>
      </c>
      <c r="F8" s="186">
        <f t="shared" si="163"/>
        <v>-23.285714285714285</v>
      </c>
      <c r="G8" s="186">
        <f t="shared" si="164"/>
        <v>542.22448979591832</v>
      </c>
      <c r="H8" s="186">
        <f t="shared" si="165"/>
        <v>0</v>
      </c>
      <c r="I8" s="186"/>
      <c r="J8" s="186">
        <f t="shared" si="4"/>
        <v>0</v>
      </c>
      <c r="K8" s="186">
        <f t="shared" si="5"/>
        <v>-23.875</v>
      </c>
      <c r="L8" s="186">
        <f t="shared" si="6"/>
        <v>570.015625</v>
      </c>
      <c r="M8" s="186">
        <f t="shared" si="7"/>
        <v>0</v>
      </c>
      <c r="N8" s="186"/>
      <c r="O8" s="186">
        <f t="shared" si="8"/>
        <v>0</v>
      </c>
      <c r="P8" s="186">
        <f t="shared" si="9"/>
        <v>-20.799999999999997</v>
      </c>
      <c r="Q8" s="186">
        <f t="shared" si="10"/>
        <v>432.63999999999987</v>
      </c>
      <c r="R8" s="186">
        <f t="shared" si="11"/>
        <v>0</v>
      </c>
      <c r="S8" s="186"/>
      <c r="T8" s="186">
        <f t="shared" si="12"/>
        <v>0</v>
      </c>
      <c r="U8" s="186">
        <f t="shared" si="13"/>
        <v>-20.666666666666664</v>
      </c>
      <c r="V8" s="186">
        <f t="shared" si="14"/>
        <v>427.11111111111103</v>
      </c>
      <c r="W8" s="186">
        <f t="shared" si="15"/>
        <v>0</v>
      </c>
      <c r="X8" s="186"/>
      <c r="Y8" s="186">
        <f t="shared" si="16"/>
        <v>0</v>
      </c>
      <c r="Z8" s="186">
        <f t="shared" si="17"/>
        <v>-19.571428571428569</v>
      </c>
      <c r="AA8" s="186">
        <f t="shared" si="18"/>
        <v>383.04081632653055</v>
      </c>
      <c r="AB8" s="186">
        <f t="shared" si="19"/>
        <v>0</v>
      </c>
      <c r="AC8" s="186"/>
      <c r="AD8" s="186">
        <f t="shared" si="20"/>
        <v>0</v>
      </c>
      <c r="AE8" s="186">
        <f t="shared" si="21"/>
        <v>-17.857142857142858</v>
      </c>
      <c r="AF8" s="186">
        <f t="shared" si="22"/>
        <v>318.87755102040819</v>
      </c>
      <c r="AG8" s="186">
        <f t="shared" si="23"/>
        <v>0</v>
      </c>
      <c r="AH8" s="186"/>
      <c r="AI8" s="186">
        <f t="shared" si="24"/>
        <v>0</v>
      </c>
      <c r="AJ8" s="186">
        <f t="shared" si="25"/>
        <v>-17.375</v>
      </c>
      <c r="AK8" s="186">
        <f t="shared" si="26"/>
        <v>301.890625</v>
      </c>
      <c r="AL8" s="186">
        <f t="shared" si="27"/>
        <v>0</v>
      </c>
      <c r="AM8" s="186"/>
      <c r="AN8" s="186">
        <f t="shared" si="28"/>
        <v>0</v>
      </c>
      <c r="AO8" s="186">
        <f t="shared" si="29"/>
        <v>-16.111111111111111</v>
      </c>
      <c r="AP8" s="186">
        <f t="shared" si="30"/>
        <v>259.5679012345679</v>
      </c>
      <c r="AQ8" s="186">
        <f t="shared" si="31"/>
        <v>0</v>
      </c>
      <c r="AR8" s="186"/>
      <c r="AS8" s="186">
        <f t="shared" si="32"/>
        <v>0</v>
      </c>
      <c r="AT8" s="186">
        <f t="shared" si="33"/>
        <v>-17.100000000000001</v>
      </c>
      <c r="AU8" s="186">
        <f t="shared" si="34"/>
        <v>292.41000000000003</v>
      </c>
      <c r="AV8" s="186">
        <f t="shared" si="35"/>
        <v>0</v>
      </c>
      <c r="AW8" s="186"/>
      <c r="AX8" s="186">
        <f t="shared" si="36"/>
        <v>0</v>
      </c>
      <c r="AY8" s="186">
        <f t="shared" si="37"/>
        <v>-14.399999999999999</v>
      </c>
      <c r="AZ8" s="186">
        <f t="shared" si="38"/>
        <v>207.35999999999996</v>
      </c>
      <c r="BA8" s="186">
        <f t="shared" si="39"/>
        <v>0</v>
      </c>
      <c r="BB8" s="186"/>
      <c r="BC8" s="186">
        <f t="shared" si="40"/>
        <v>0</v>
      </c>
      <c r="BD8" s="186">
        <f t="shared" si="41"/>
        <v>-14</v>
      </c>
      <c r="BE8" s="186">
        <f t="shared" si="42"/>
        <v>196</v>
      </c>
      <c r="BF8" s="186">
        <f t="shared" si="43"/>
        <v>0</v>
      </c>
      <c r="BG8" s="186"/>
      <c r="BH8" s="186">
        <f t="shared" si="44"/>
        <v>0</v>
      </c>
      <c r="BI8" s="186">
        <f t="shared" si="45"/>
        <v>-13.5</v>
      </c>
      <c r="BJ8" s="186">
        <f t="shared" si="46"/>
        <v>182.25</v>
      </c>
      <c r="BK8" s="186">
        <f t="shared" si="47"/>
        <v>0</v>
      </c>
      <c r="BL8" s="186"/>
      <c r="BM8" s="186">
        <f t="shared" si="48"/>
        <v>0</v>
      </c>
      <c r="BN8" s="186">
        <f t="shared" si="49"/>
        <v>-14.25</v>
      </c>
      <c r="BO8" s="186">
        <f t="shared" si="50"/>
        <v>203.0625</v>
      </c>
      <c r="BP8" s="186">
        <f t="shared" si="51"/>
        <v>0</v>
      </c>
      <c r="BQ8" s="186"/>
      <c r="BR8" s="186">
        <f t="shared" si="52"/>
        <v>0</v>
      </c>
      <c r="BS8" s="186">
        <f t="shared" si="53"/>
        <v>-12.399999999999999</v>
      </c>
      <c r="BT8" s="186">
        <f t="shared" si="54"/>
        <v>153.75999999999996</v>
      </c>
      <c r="BU8" s="186">
        <f t="shared" si="55"/>
        <v>0</v>
      </c>
      <c r="BV8" s="186"/>
      <c r="BW8" s="186">
        <f t="shared" si="56"/>
        <v>0</v>
      </c>
      <c r="BX8" s="186">
        <f t="shared" si="57"/>
        <v>-12.571428571428573</v>
      </c>
      <c r="BY8" s="186">
        <f t="shared" si="58"/>
        <v>158.04081632653066</v>
      </c>
      <c r="BZ8" s="186">
        <f t="shared" si="59"/>
        <v>0</v>
      </c>
      <c r="CA8" s="186"/>
      <c r="CB8" s="186">
        <f t="shared" si="60"/>
        <v>0</v>
      </c>
      <c r="CC8" s="186">
        <f t="shared" si="61"/>
        <v>-12.5</v>
      </c>
      <c r="CD8" s="186">
        <f t="shared" si="62"/>
        <v>156.25</v>
      </c>
      <c r="CE8" s="186">
        <f t="shared" si="63"/>
        <v>0</v>
      </c>
      <c r="CF8" s="186"/>
      <c r="CG8" s="186">
        <f t="shared" si="64"/>
        <v>0</v>
      </c>
      <c r="CH8" s="186">
        <f t="shared" si="65"/>
        <v>-12</v>
      </c>
      <c r="CI8" s="186">
        <f t="shared" si="66"/>
        <v>144</v>
      </c>
      <c r="CJ8" s="186">
        <f t="shared" si="67"/>
        <v>0</v>
      </c>
      <c r="CK8" s="186"/>
      <c r="CL8" s="186">
        <f t="shared" si="68"/>
        <v>0</v>
      </c>
      <c r="CM8" s="186">
        <f t="shared" si="69"/>
        <v>-11.600000000000001</v>
      </c>
      <c r="CN8" s="186">
        <f t="shared" si="70"/>
        <v>134.56000000000003</v>
      </c>
      <c r="CO8" s="186">
        <f t="shared" si="71"/>
        <v>0</v>
      </c>
      <c r="CP8" s="186"/>
      <c r="CQ8" s="186">
        <f t="shared" si="72"/>
        <v>0</v>
      </c>
      <c r="CR8" s="186">
        <f t="shared" si="73"/>
        <v>-11</v>
      </c>
      <c r="CS8" s="186">
        <f t="shared" si="74"/>
        <v>121</v>
      </c>
      <c r="CT8" s="186">
        <f t="shared" si="75"/>
        <v>0</v>
      </c>
      <c r="CU8" s="186"/>
      <c r="CV8" s="186">
        <f t="shared" si="76"/>
        <v>0</v>
      </c>
      <c r="CW8" s="186">
        <f t="shared" si="77"/>
        <v>-11</v>
      </c>
      <c r="CX8" s="186">
        <f t="shared" si="78"/>
        <v>121</v>
      </c>
      <c r="CY8" s="186">
        <f t="shared" si="79"/>
        <v>0</v>
      </c>
      <c r="CZ8" s="186"/>
      <c r="DA8" s="186">
        <f t="shared" si="80"/>
        <v>0</v>
      </c>
      <c r="DB8" s="186">
        <f t="shared" si="81"/>
        <v>-11</v>
      </c>
      <c r="DC8" s="186">
        <f t="shared" si="82"/>
        <v>121</v>
      </c>
      <c r="DD8" s="186">
        <f t="shared" si="83"/>
        <v>0</v>
      </c>
      <c r="DE8" s="186"/>
      <c r="DF8" s="186">
        <f t="shared" si="84"/>
        <v>0</v>
      </c>
      <c r="DG8" s="186">
        <f t="shared" si="85"/>
        <v>-13.75</v>
      </c>
      <c r="DH8" s="186">
        <f t="shared" si="86"/>
        <v>189.0625</v>
      </c>
      <c r="DI8" s="186">
        <f t="shared" si="87"/>
        <v>0</v>
      </c>
      <c r="DJ8" s="187"/>
      <c r="DK8" s="186">
        <f t="shared" si="88"/>
        <v>0</v>
      </c>
      <c r="DL8" s="186">
        <f t="shared" si="89"/>
        <v>-12.555555555555557</v>
      </c>
      <c r="DM8" s="186">
        <f t="shared" si="90"/>
        <v>157.641975308642</v>
      </c>
      <c r="DN8" s="186">
        <f t="shared" si="91"/>
        <v>0</v>
      </c>
      <c r="DO8" s="187"/>
      <c r="DP8" s="186">
        <f t="shared" si="92"/>
        <v>0</v>
      </c>
      <c r="DQ8" s="186">
        <f t="shared" si="93"/>
        <v>-11.3</v>
      </c>
      <c r="DR8" s="186">
        <f t="shared" si="94"/>
        <v>127.69000000000001</v>
      </c>
      <c r="DS8" s="186">
        <f t="shared" si="95"/>
        <v>0</v>
      </c>
      <c r="DT8" s="187"/>
      <c r="DU8" s="186">
        <f t="shared" si="0"/>
        <v>0</v>
      </c>
      <c r="DV8" s="186">
        <f t="shared" si="1"/>
        <v>-10.555555555555557</v>
      </c>
      <c r="DW8" s="186">
        <f t="shared" si="2"/>
        <v>111.41975308641979</v>
      </c>
      <c r="DX8" s="186">
        <f t="shared" si="3"/>
        <v>0</v>
      </c>
      <c r="DY8" s="186"/>
      <c r="DZ8" s="186">
        <f t="shared" si="96"/>
        <v>0</v>
      </c>
      <c r="EA8" s="186">
        <f t="shared" si="97"/>
        <v>-10.357142857142858</v>
      </c>
      <c r="EB8" s="186">
        <f t="shared" si="98"/>
        <v>107.27040816326532</v>
      </c>
      <c r="EC8" s="186">
        <f t="shared" si="99"/>
        <v>0</v>
      </c>
      <c r="ED8" s="186"/>
      <c r="EE8" s="186">
        <f t="shared" si="100"/>
        <v>0</v>
      </c>
      <c r="EF8" s="186">
        <f t="shared" si="101"/>
        <v>-9</v>
      </c>
      <c r="EG8" s="186">
        <f t="shared" si="102"/>
        <v>81</v>
      </c>
      <c r="EH8" s="186">
        <f t="shared" si="103"/>
        <v>0</v>
      </c>
      <c r="EI8" s="186"/>
      <c r="EJ8" s="186">
        <f t="shared" si="104"/>
        <v>0</v>
      </c>
      <c r="EK8" s="186">
        <f t="shared" si="105"/>
        <v>-8.1999999999999993</v>
      </c>
      <c r="EL8" s="186">
        <f t="shared" si="106"/>
        <v>67.239999999999995</v>
      </c>
      <c r="EM8" s="186">
        <f t="shared" si="107"/>
        <v>0</v>
      </c>
      <c r="EN8" s="186"/>
      <c r="EO8" s="186">
        <f t="shared" si="108"/>
        <v>0</v>
      </c>
      <c r="EP8" s="186">
        <f t="shared" si="109"/>
        <v>-6.9499999999999993</v>
      </c>
      <c r="EQ8" s="186">
        <f t="shared" si="110"/>
        <v>48.302499999999988</v>
      </c>
      <c r="ER8" s="186">
        <f t="shared" si="111"/>
        <v>0</v>
      </c>
      <c r="ES8" s="186"/>
      <c r="ET8" s="186">
        <f t="shared" si="112"/>
        <v>0</v>
      </c>
      <c r="EU8" s="186">
        <f t="shared" si="113"/>
        <v>-24</v>
      </c>
      <c r="EV8" s="186">
        <f t="shared" si="114"/>
        <v>576</v>
      </c>
      <c r="EW8" s="186">
        <f t="shared" si="115"/>
        <v>0</v>
      </c>
      <c r="EX8" s="186"/>
      <c r="EY8" s="186">
        <f t="shared" si="116"/>
        <v>0</v>
      </c>
      <c r="EZ8" s="186">
        <f t="shared" si="117"/>
        <v>-22.666666666666664</v>
      </c>
      <c r="FA8" s="186">
        <f t="shared" si="118"/>
        <v>513.77777777777771</v>
      </c>
      <c r="FB8" s="186">
        <f t="shared" si="119"/>
        <v>0</v>
      </c>
      <c r="FC8" s="186"/>
      <c r="FD8" s="186">
        <f t="shared" si="120"/>
        <v>0</v>
      </c>
      <c r="FE8" s="186">
        <f t="shared" si="121"/>
        <v>-21.25</v>
      </c>
      <c r="FF8" s="186">
        <f t="shared" si="122"/>
        <v>451.5625</v>
      </c>
      <c r="FG8" s="186">
        <f t="shared" si="123"/>
        <v>0</v>
      </c>
      <c r="FH8" s="186"/>
      <c r="FI8" s="186">
        <f t="shared" si="124"/>
        <v>0</v>
      </c>
      <c r="FJ8" s="186">
        <f t="shared" si="125"/>
        <v>-21</v>
      </c>
      <c r="FK8" s="186">
        <f t="shared" si="126"/>
        <v>441</v>
      </c>
      <c r="FL8" s="186">
        <f t="shared" si="127"/>
        <v>0</v>
      </c>
      <c r="FM8" s="186"/>
      <c r="FN8" s="186">
        <f t="shared" si="128"/>
        <v>0</v>
      </c>
      <c r="FO8" s="186">
        <f t="shared" si="129"/>
        <v>-18.75</v>
      </c>
      <c r="FP8" s="186">
        <f t="shared" si="130"/>
        <v>351.5625</v>
      </c>
      <c r="FQ8" s="186">
        <f t="shared" si="131"/>
        <v>0</v>
      </c>
      <c r="FR8" s="186"/>
      <c r="FS8" s="186">
        <f t="shared" si="132"/>
        <v>0</v>
      </c>
      <c r="FT8" s="186">
        <f t="shared" si="133"/>
        <v>-18.2</v>
      </c>
      <c r="FU8" s="186">
        <f t="shared" si="134"/>
        <v>331.23999999999995</v>
      </c>
      <c r="FV8" s="186">
        <f t="shared" si="135"/>
        <v>0</v>
      </c>
      <c r="FW8" s="186"/>
      <c r="FX8" s="186">
        <f t="shared" si="136"/>
        <v>0</v>
      </c>
      <c r="FY8" s="186">
        <f t="shared" si="137"/>
        <v>-17.2</v>
      </c>
      <c r="FZ8" s="186">
        <f t="shared" si="138"/>
        <v>295.83999999999997</v>
      </c>
      <c r="GA8" s="186">
        <f t="shared" si="139"/>
        <v>0</v>
      </c>
      <c r="GB8" s="186"/>
      <c r="GC8" s="186">
        <f t="shared" si="140"/>
        <v>0</v>
      </c>
      <c r="GD8" s="186">
        <f t="shared" si="141"/>
        <v>-17.600000000000001</v>
      </c>
      <c r="GE8" s="186">
        <f t="shared" si="142"/>
        <v>309.76000000000005</v>
      </c>
      <c r="GF8" s="186">
        <f t="shared" si="143"/>
        <v>0</v>
      </c>
      <c r="GG8" s="186"/>
      <c r="GH8" s="186">
        <f t="shared" si="144"/>
        <v>0</v>
      </c>
      <c r="GI8" s="186">
        <f t="shared" si="145"/>
        <v>-15.2</v>
      </c>
      <c r="GJ8" s="186">
        <f t="shared" si="146"/>
        <v>231.04</v>
      </c>
      <c r="GK8" s="186">
        <f t="shared" si="147"/>
        <v>0</v>
      </c>
      <c r="GL8" s="186"/>
      <c r="GM8" s="186">
        <f t="shared" si="148"/>
        <v>0</v>
      </c>
      <c r="GN8" s="186">
        <f t="shared" si="149"/>
        <v>-14.5</v>
      </c>
      <c r="GO8" s="186">
        <f t="shared" si="150"/>
        <v>210.25</v>
      </c>
      <c r="GP8" s="186">
        <f t="shared" si="151"/>
        <v>0</v>
      </c>
      <c r="GQ8" s="187"/>
      <c r="GR8" s="186">
        <f t="shared" si="152"/>
        <v>0</v>
      </c>
      <c r="GS8" s="186">
        <f t="shared" si="153"/>
        <v>-13.833333333333332</v>
      </c>
      <c r="GT8" s="186">
        <f t="shared" si="154"/>
        <v>191.36111111111109</v>
      </c>
      <c r="GU8" s="186">
        <f t="shared" si="155"/>
        <v>0</v>
      </c>
      <c r="GV8" s="187"/>
      <c r="GW8" s="186">
        <f t="shared" si="156"/>
        <v>0</v>
      </c>
      <c r="GX8" s="186">
        <f t="shared" si="157"/>
        <v>-13.333333333333332</v>
      </c>
      <c r="GY8" s="186">
        <f t="shared" si="158"/>
        <v>177.77777777777774</v>
      </c>
      <c r="GZ8" s="186">
        <f t="shared" si="159"/>
        <v>0</v>
      </c>
    </row>
    <row r="9" spans="1:208">
      <c r="A9" s="178">
        <f t="shared" si="160"/>
        <v>13</v>
      </c>
      <c r="B9" s="179" t="s">
        <v>22</v>
      </c>
      <c r="C9" s="180">
        <f t="shared" si="161"/>
        <v>13.9</v>
      </c>
      <c r="D9" s="186"/>
      <c r="E9" s="186">
        <f t="shared" si="162"/>
        <v>0</v>
      </c>
      <c r="F9" s="186">
        <f t="shared" si="163"/>
        <v>-22.285714285714285</v>
      </c>
      <c r="G9" s="186">
        <f t="shared" si="164"/>
        <v>496.65306122448976</v>
      </c>
      <c r="H9" s="186">
        <f t="shared" si="165"/>
        <v>0</v>
      </c>
      <c r="I9" s="186"/>
      <c r="J9" s="186">
        <f t="shared" si="4"/>
        <v>0</v>
      </c>
      <c r="K9" s="186">
        <f t="shared" si="5"/>
        <v>-22.875</v>
      </c>
      <c r="L9" s="186">
        <f t="shared" si="6"/>
        <v>523.265625</v>
      </c>
      <c r="M9" s="186">
        <f t="shared" si="7"/>
        <v>0</v>
      </c>
      <c r="N9" s="186"/>
      <c r="O9" s="186">
        <f t="shared" si="8"/>
        <v>0</v>
      </c>
      <c r="P9" s="186">
        <f t="shared" si="9"/>
        <v>-19.799999999999997</v>
      </c>
      <c r="Q9" s="186">
        <f t="shared" si="10"/>
        <v>392.03999999999991</v>
      </c>
      <c r="R9" s="186">
        <f t="shared" si="11"/>
        <v>0</v>
      </c>
      <c r="S9" s="186"/>
      <c r="T9" s="186">
        <f t="shared" si="12"/>
        <v>0</v>
      </c>
      <c r="U9" s="186">
        <f t="shared" si="13"/>
        <v>-19.666666666666664</v>
      </c>
      <c r="V9" s="186">
        <f t="shared" si="14"/>
        <v>386.77777777777766</v>
      </c>
      <c r="W9" s="186">
        <f t="shared" si="15"/>
        <v>0</v>
      </c>
      <c r="X9" s="186"/>
      <c r="Y9" s="186">
        <f t="shared" si="16"/>
        <v>0</v>
      </c>
      <c r="Z9" s="186">
        <f t="shared" si="17"/>
        <v>-18.571428571428569</v>
      </c>
      <c r="AA9" s="186">
        <f t="shared" si="18"/>
        <v>344.89795918367338</v>
      </c>
      <c r="AB9" s="186">
        <f t="shared" si="19"/>
        <v>0</v>
      </c>
      <c r="AC9" s="186"/>
      <c r="AD9" s="186">
        <f t="shared" si="20"/>
        <v>0</v>
      </c>
      <c r="AE9" s="186">
        <f t="shared" si="21"/>
        <v>-16.857142857142858</v>
      </c>
      <c r="AF9" s="186">
        <f t="shared" si="22"/>
        <v>284.16326530612247</v>
      </c>
      <c r="AG9" s="186">
        <f t="shared" si="23"/>
        <v>0</v>
      </c>
      <c r="AH9" s="186"/>
      <c r="AI9" s="186">
        <f t="shared" si="24"/>
        <v>0</v>
      </c>
      <c r="AJ9" s="186">
        <f t="shared" si="25"/>
        <v>-16.375</v>
      </c>
      <c r="AK9" s="186">
        <f t="shared" si="26"/>
        <v>268.140625</v>
      </c>
      <c r="AL9" s="186">
        <f t="shared" si="27"/>
        <v>0</v>
      </c>
      <c r="AM9" s="186"/>
      <c r="AN9" s="186">
        <f t="shared" si="28"/>
        <v>0</v>
      </c>
      <c r="AO9" s="186">
        <f t="shared" si="29"/>
        <v>-15.111111111111111</v>
      </c>
      <c r="AP9" s="186">
        <f t="shared" si="30"/>
        <v>228.34567901234567</v>
      </c>
      <c r="AQ9" s="186">
        <f t="shared" si="31"/>
        <v>0</v>
      </c>
      <c r="AR9" s="186"/>
      <c r="AS9" s="186">
        <f t="shared" si="32"/>
        <v>0</v>
      </c>
      <c r="AT9" s="186">
        <f t="shared" si="33"/>
        <v>-16.100000000000001</v>
      </c>
      <c r="AU9" s="186">
        <f t="shared" si="34"/>
        <v>259.21000000000004</v>
      </c>
      <c r="AV9" s="186">
        <f t="shared" si="35"/>
        <v>0</v>
      </c>
      <c r="AW9" s="186"/>
      <c r="AX9" s="186">
        <f t="shared" si="36"/>
        <v>0</v>
      </c>
      <c r="AY9" s="186">
        <f t="shared" si="37"/>
        <v>-13.399999999999999</v>
      </c>
      <c r="AZ9" s="186">
        <f t="shared" si="38"/>
        <v>179.55999999999997</v>
      </c>
      <c r="BA9" s="186">
        <f t="shared" si="39"/>
        <v>0</v>
      </c>
      <c r="BB9" s="186"/>
      <c r="BC9" s="186">
        <f t="shared" si="40"/>
        <v>0</v>
      </c>
      <c r="BD9" s="186">
        <f t="shared" si="41"/>
        <v>-13</v>
      </c>
      <c r="BE9" s="186">
        <f t="shared" si="42"/>
        <v>169</v>
      </c>
      <c r="BF9" s="186">
        <f t="shared" si="43"/>
        <v>0</v>
      </c>
      <c r="BG9" s="186"/>
      <c r="BH9" s="186">
        <f t="shared" si="44"/>
        <v>0</v>
      </c>
      <c r="BI9" s="186">
        <f t="shared" si="45"/>
        <v>-12.5</v>
      </c>
      <c r="BJ9" s="186">
        <f t="shared" si="46"/>
        <v>156.25</v>
      </c>
      <c r="BK9" s="186">
        <f t="shared" si="47"/>
        <v>0</v>
      </c>
      <c r="BL9" s="186"/>
      <c r="BM9" s="186">
        <f t="shared" si="48"/>
        <v>0</v>
      </c>
      <c r="BN9" s="186">
        <f t="shared" si="49"/>
        <v>-13.25</v>
      </c>
      <c r="BO9" s="186">
        <f t="shared" si="50"/>
        <v>175.5625</v>
      </c>
      <c r="BP9" s="186">
        <f t="shared" si="51"/>
        <v>0</v>
      </c>
      <c r="BQ9" s="186"/>
      <c r="BR9" s="186">
        <f t="shared" si="52"/>
        <v>0</v>
      </c>
      <c r="BS9" s="186">
        <f t="shared" si="53"/>
        <v>-11.399999999999999</v>
      </c>
      <c r="BT9" s="186">
        <f t="shared" si="54"/>
        <v>129.95999999999998</v>
      </c>
      <c r="BU9" s="186">
        <f t="shared" si="55"/>
        <v>0</v>
      </c>
      <c r="BV9" s="186"/>
      <c r="BW9" s="186">
        <f t="shared" si="56"/>
        <v>0</v>
      </c>
      <c r="BX9" s="186">
        <f t="shared" si="57"/>
        <v>-11.571428571428573</v>
      </c>
      <c r="BY9" s="186">
        <f t="shared" si="58"/>
        <v>133.89795918367349</v>
      </c>
      <c r="BZ9" s="186">
        <f t="shared" si="59"/>
        <v>0</v>
      </c>
      <c r="CA9" s="186"/>
      <c r="CB9" s="186">
        <f t="shared" si="60"/>
        <v>0</v>
      </c>
      <c r="CC9" s="186">
        <f t="shared" si="61"/>
        <v>-11.5</v>
      </c>
      <c r="CD9" s="186">
        <f t="shared" si="62"/>
        <v>132.25</v>
      </c>
      <c r="CE9" s="186">
        <f t="shared" si="63"/>
        <v>0</v>
      </c>
      <c r="CF9" s="186"/>
      <c r="CG9" s="186">
        <f t="shared" si="64"/>
        <v>0</v>
      </c>
      <c r="CH9" s="186">
        <f t="shared" si="65"/>
        <v>-11</v>
      </c>
      <c r="CI9" s="186">
        <f t="shared" si="66"/>
        <v>121</v>
      </c>
      <c r="CJ9" s="186">
        <f t="shared" si="67"/>
        <v>0</v>
      </c>
      <c r="CK9" s="186"/>
      <c r="CL9" s="186">
        <f t="shared" si="68"/>
        <v>0</v>
      </c>
      <c r="CM9" s="186">
        <f t="shared" si="69"/>
        <v>-10.600000000000001</v>
      </c>
      <c r="CN9" s="186">
        <f t="shared" si="70"/>
        <v>112.36000000000003</v>
      </c>
      <c r="CO9" s="186">
        <f t="shared" si="71"/>
        <v>0</v>
      </c>
      <c r="CP9" s="186"/>
      <c r="CQ9" s="186">
        <f t="shared" si="72"/>
        <v>0</v>
      </c>
      <c r="CR9" s="186">
        <f t="shared" si="73"/>
        <v>-10</v>
      </c>
      <c r="CS9" s="186">
        <f t="shared" si="74"/>
        <v>100</v>
      </c>
      <c r="CT9" s="186">
        <f t="shared" si="75"/>
        <v>0</v>
      </c>
      <c r="CU9" s="186"/>
      <c r="CV9" s="186">
        <f t="shared" si="76"/>
        <v>0</v>
      </c>
      <c r="CW9" s="186">
        <f t="shared" si="77"/>
        <v>-10</v>
      </c>
      <c r="CX9" s="186">
        <f t="shared" si="78"/>
        <v>100</v>
      </c>
      <c r="CY9" s="186">
        <f t="shared" si="79"/>
        <v>0</v>
      </c>
      <c r="CZ9" s="186"/>
      <c r="DA9" s="186">
        <f t="shared" si="80"/>
        <v>0</v>
      </c>
      <c r="DB9" s="186">
        <f t="shared" si="81"/>
        <v>-10</v>
      </c>
      <c r="DC9" s="186">
        <f t="shared" si="82"/>
        <v>100</v>
      </c>
      <c r="DD9" s="186">
        <f t="shared" si="83"/>
        <v>0</v>
      </c>
      <c r="DE9" s="186"/>
      <c r="DF9" s="186">
        <f t="shared" si="84"/>
        <v>0</v>
      </c>
      <c r="DG9" s="186">
        <f t="shared" si="85"/>
        <v>-12.75</v>
      </c>
      <c r="DH9" s="186">
        <f t="shared" si="86"/>
        <v>162.5625</v>
      </c>
      <c r="DI9" s="186">
        <f t="shared" si="87"/>
        <v>0</v>
      </c>
      <c r="DJ9" s="187"/>
      <c r="DK9" s="186">
        <f t="shared" si="88"/>
        <v>0</v>
      </c>
      <c r="DL9" s="186">
        <f t="shared" si="89"/>
        <v>-11.555555555555557</v>
      </c>
      <c r="DM9" s="186">
        <f t="shared" si="90"/>
        <v>133.53086419753089</v>
      </c>
      <c r="DN9" s="186">
        <f t="shared" si="91"/>
        <v>0</v>
      </c>
      <c r="DO9" s="187"/>
      <c r="DP9" s="186">
        <f t="shared" si="92"/>
        <v>0</v>
      </c>
      <c r="DQ9" s="186">
        <f t="shared" si="93"/>
        <v>-10.3</v>
      </c>
      <c r="DR9" s="186">
        <f t="shared" si="94"/>
        <v>106.09000000000002</v>
      </c>
      <c r="DS9" s="186">
        <f t="shared" si="95"/>
        <v>0</v>
      </c>
      <c r="DT9" s="187"/>
      <c r="DU9" s="186">
        <f t="shared" si="0"/>
        <v>0</v>
      </c>
      <c r="DV9" s="186">
        <f t="shared" si="1"/>
        <v>-9.5555555555555571</v>
      </c>
      <c r="DW9" s="186">
        <f t="shared" si="2"/>
        <v>91.308641975308674</v>
      </c>
      <c r="DX9" s="186">
        <f t="shared" si="3"/>
        <v>0</v>
      </c>
      <c r="DY9" s="186"/>
      <c r="DZ9" s="186">
        <f t="shared" si="96"/>
        <v>0</v>
      </c>
      <c r="EA9" s="186">
        <f t="shared" si="97"/>
        <v>-9.3571428571428577</v>
      </c>
      <c r="EB9" s="186">
        <f t="shared" si="98"/>
        <v>87.556122448979607</v>
      </c>
      <c r="EC9" s="186">
        <f t="shared" si="99"/>
        <v>0</v>
      </c>
      <c r="ED9" s="186"/>
      <c r="EE9" s="186">
        <f t="shared" si="100"/>
        <v>0</v>
      </c>
      <c r="EF9" s="186">
        <f t="shared" si="101"/>
        <v>-8</v>
      </c>
      <c r="EG9" s="186">
        <f t="shared" si="102"/>
        <v>64</v>
      </c>
      <c r="EH9" s="186">
        <f t="shared" si="103"/>
        <v>0</v>
      </c>
      <c r="EI9" s="186"/>
      <c r="EJ9" s="186">
        <f t="shared" si="104"/>
        <v>0</v>
      </c>
      <c r="EK9" s="186">
        <f t="shared" si="105"/>
        <v>-7.1999999999999993</v>
      </c>
      <c r="EL9" s="186">
        <f t="shared" si="106"/>
        <v>51.839999999999989</v>
      </c>
      <c r="EM9" s="186">
        <f t="shared" si="107"/>
        <v>0</v>
      </c>
      <c r="EN9" s="186"/>
      <c r="EO9" s="186">
        <f t="shared" si="108"/>
        <v>0</v>
      </c>
      <c r="EP9" s="186">
        <f t="shared" si="109"/>
        <v>-5.9499999999999993</v>
      </c>
      <c r="EQ9" s="186">
        <f t="shared" si="110"/>
        <v>35.402499999999989</v>
      </c>
      <c r="ER9" s="186">
        <f t="shared" si="111"/>
        <v>0</v>
      </c>
      <c r="ES9" s="186"/>
      <c r="ET9" s="186">
        <f t="shared" si="112"/>
        <v>0</v>
      </c>
      <c r="EU9" s="186">
        <f t="shared" si="113"/>
        <v>-23</v>
      </c>
      <c r="EV9" s="186">
        <f t="shared" si="114"/>
        <v>529</v>
      </c>
      <c r="EW9" s="186">
        <f t="shared" si="115"/>
        <v>0</v>
      </c>
      <c r="EX9" s="186"/>
      <c r="EY9" s="186">
        <f t="shared" si="116"/>
        <v>0</v>
      </c>
      <c r="EZ9" s="186">
        <f t="shared" si="117"/>
        <v>-21.666666666666664</v>
      </c>
      <c r="FA9" s="186">
        <f t="shared" si="118"/>
        <v>469.44444444444434</v>
      </c>
      <c r="FB9" s="186">
        <f t="shared" si="119"/>
        <v>0</v>
      </c>
      <c r="FC9" s="186"/>
      <c r="FD9" s="186">
        <f t="shared" si="120"/>
        <v>0</v>
      </c>
      <c r="FE9" s="186">
        <f t="shared" si="121"/>
        <v>-20.25</v>
      </c>
      <c r="FF9" s="186">
        <f t="shared" si="122"/>
        <v>410.0625</v>
      </c>
      <c r="FG9" s="186">
        <f t="shared" si="123"/>
        <v>0</v>
      </c>
      <c r="FH9" s="186"/>
      <c r="FI9" s="186">
        <f t="shared" si="124"/>
        <v>0</v>
      </c>
      <c r="FJ9" s="186">
        <f t="shared" si="125"/>
        <v>-20</v>
      </c>
      <c r="FK9" s="186">
        <f t="shared" si="126"/>
        <v>400</v>
      </c>
      <c r="FL9" s="186">
        <f t="shared" si="127"/>
        <v>0</v>
      </c>
      <c r="FM9" s="186"/>
      <c r="FN9" s="186">
        <f t="shared" si="128"/>
        <v>0</v>
      </c>
      <c r="FO9" s="186">
        <f t="shared" si="129"/>
        <v>-17.75</v>
      </c>
      <c r="FP9" s="186">
        <f t="shared" si="130"/>
        <v>315.0625</v>
      </c>
      <c r="FQ9" s="186">
        <f t="shared" si="131"/>
        <v>0</v>
      </c>
      <c r="FR9" s="186"/>
      <c r="FS9" s="186">
        <f t="shared" si="132"/>
        <v>0</v>
      </c>
      <c r="FT9" s="186">
        <f t="shared" si="133"/>
        <v>-17.2</v>
      </c>
      <c r="FU9" s="186">
        <f t="shared" si="134"/>
        <v>295.83999999999997</v>
      </c>
      <c r="FV9" s="186">
        <f t="shared" si="135"/>
        <v>0</v>
      </c>
      <c r="FW9" s="186"/>
      <c r="FX9" s="186">
        <f t="shared" si="136"/>
        <v>0</v>
      </c>
      <c r="FY9" s="186">
        <f t="shared" si="137"/>
        <v>-16.2</v>
      </c>
      <c r="FZ9" s="186">
        <f t="shared" si="138"/>
        <v>262.44</v>
      </c>
      <c r="GA9" s="186">
        <f t="shared" si="139"/>
        <v>0</v>
      </c>
      <c r="GB9" s="186"/>
      <c r="GC9" s="186">
        <f t="shared" si="140"/>
        <v>0</v>
      </c>
      <c r="GD9" s="186">
        <f t="shared" si="141"/>
        <v>-16.600000000000001</v>
      </c>
      <c r="GE9" s="186">
        <f t="shared" si="142"/>
        <v>275.56000000000006</v>
      </c>
      <c r="GF9" s="186">
        <f t="shared" si="143"/>
        <v>0</v>
      </c>
      <c r="GG9" s="186"/>
      <c r="GH9" s="186">
        <f t="shared" si="144"/>
        <v>0</v>
      </c>
      <c r="GI9" s="186">
        <f t="shared" si="145"/>
        <v>-14.2</v>
      </c>
      <c r="GJ9" s="186">
        <f t="shared" si="146"/>
        <v>201.64</v>
      </c>
      <c r="GK9" s="186">
        <f t="shared" si="147"/>
        <v>0</v>
      </c>
      <c r="GL9" s="186"/>
      <c r="GM9" s="186">
        <f t="shared" si="148"/>
        <v>0</v>
      </c>
      <c r="GN9" s="186">
        <f t="shared" si="149"/>
        <v>-13.5</v>
      </c>
      <c r="GO9" s="186">
        <f t="shared" si="150"/>
        <v>182.25</v>
      </c>
      <c r="GP9" s="186">
        <f t="shared" si="151"/>
        <v>0</v>
      </c>
      <c r="GQ9" s="187"/>
      <c r="GR9" s="186">
        <f t="shared" si="152"/>
        <v>0</v>
      </c>
      <c r="GS9" s="186">
        <f t="shared" si="153"/>
        <v>-12.833333333333332</v>
      </c>
      <c r="GT9" s="186">
        <f t="shared" si="154"/>
        <v>164.6944444444444</v>
      </c>
      <c r="GU9" s="186">
        <f t="shared" si="155"/>
        <v>0</v>
      </c>
      <c r="GV9" s="187"/>
      <c r="GW9" s="186">
        <f t="shared" si="156"/>
        <v>0</v>
      </c>
      <c r="GX9" s="186">
        <f t="shared" si="157"/>
        <v>-12.333333333333332</v>
      </c>
      <c r="GY9" s="186">
        <f t="shared" si="158"/>
        <v>152.11111111111109</v>
      </c>
      <c r="GZ9" s="186">
        <f t="shared" si="159"/>
        <v>0</v>
      </c>
    </row>
    <row r="10" spans="1:208">
      <c r="A10" s="178">
        <f t="shared" si="160"/>
        <v>14</v>
      </c>
      <c r="B10" s="179" t="s">
        <v>22</v>
      </c>
      <c r="C10" s="180">
        <f t="shared" si="161"/>
        <v>14.9</v>
      </c>
      <c r="D10" s="186"/>
      <c r="E10" s="186">
        <f t="shared" si="162"/>
        <v>0</v>
      </c>
      <c r="F10" s="186">
        <f t="shared" si="163"/>
        <v>-21.285714285714285</v>
      </c>
      <c r="G10" s="186">
        <f t="shared" si="164"/>
        <v>453.08163265306121</v>
      </c>
      <c r="H10" s="186">
        <f t="shared" si="165"/>
        <v>0</v>
      </c>
      <c r="I10" s="186"/>
      <c r="J10" s="186">
        <f t="shared" si="4"/>
        <v>0</v>
      </c>
      <c r="K10" s="186">
        <f t="shared" si="5"/>
        <v>-21.875</v>
      </c>
      <c r="L10" s="186">
        <f t="shared" si="6"/>
        <v>478.515625</v>
      </c>
      <c r="M10" s="186">
        <f t="shared" si="7"/>
        <v>0</v>
      </c>
      <c r="N10" s="186"/>
      <c r="O10" s="186">
        <f t="shared" si="8"/>
        <v>0</v>
      </c>
      <c r="P10" s="186">
        <f t="shared" si="9"/>
        <v>-18.799999999999997</v>
      </c>
      <c r="Q10" s="186">
        <f t="shared" si="10"/>
        <v>353.43999999999988</v>
      </c>
      <c r="R10" s="186">
        <f t="shared" si="11"/>
        <v>0</v>
      </c>
      <c r="S10" s="186"/>
      <c r="T10" s="186">
        <f t="shared" si="12"/>
        <v>0</v>
      </c>
      <c r="U10" s="186">
        <f t="shared" si="13"/>
        <v>-18.666666666666664</v>
      </c>
      <c r="V10" s="186">
        <f t="shared" si="14"/>
        <v>348.44444444444434</v>
      </c>
      <c r="W10" s="186">
        <f t="shared" si="15"/>
        <v>0</v>
      </c>
      <c r="X10" s="186"/>
      <c r="Y10" s="186">
        <f t="shared" si="16"/>
        <v>0</v>
      </c>
      <c r="Z10" s="186">
        <f t="shared" si="17"/>
        <v>-17.571428571428569</v>
      </c>
      <c r="AA10" s="186">
        <f t="shared" si="18"/>
        <v>308.75510204081627</v>
      </c>
      <c r="AB10" s="186">
        <f t="shared" si="19"/>
        <v>0</v>
      </c>
      <c r="AC10" s="186"/>
      <c r="AD10" s="186">
        <f t="shared" si="20"/>
        <v>0</v>
      </c>
      <c r="AE10" s="186">
        <f t="shared" si="21"/>
        <v>-15.857142857142858</v>
      </c>
      <c r="AF10" s="186">
        <f t="shared" si="22"/>
        <v>251.44897959183675</v>
      </c>
      <c r="AG10" s="186">
        <f t="shared" si="23"/>
        <v>0</v>
      </c>
      <c r="AH10" s="186"/>
      <c r="AI10" s="186">
        <f t="shared" si="24"/>
        <v>0</v>
      </c>
      <c r="AJ10" s="186">
        <f t="shared" si="25"/>
        <v>-15.375</v>
      </c>
      <c r="AK10" s="186">
        <f t="shared" si="26"/>
        <v>236.390625</v>
      </c>
      <c r="AL10" s="186">
        <f t="shared" si="27"/>
        <v>0</v>
      </c>
      <c r="AM10" s="186"/>
      <c r="AN10" s="186">
        <f t="shared" si="28"/>
        <v>0</v>
      </c>
      <c r="AO10" s="186">
        <f t="shared" si="29"/>
        <v>-14.111111111111111</v>
      </c>
      <c r="AP10" s="186">
        <f t="shared" si="30"/>
        <v>199.12345679012344</v>
      </c>
      <c r="AQ10" s="186">
        <f t="shared" si="31"/>
        <v>0</v>
      </c>
      <c r="AR10" s="186"/>
      <c r="AS10" s="186">
        <f t="shared" si="32"/>
        <v>0</v>
      </c>
      <c r="AT10" s="186">
        <f t="shared" si="33"/>
        <v>-15.100000000000001</v>
      </c>
      <c r="AU10" s="186">
        <f t="shared" si="34"/>
        <v>228.01000000000005</v>
      </c>
      <c r="AV10" s="186">
        <f t="shared" si="35"/>
        <v>0</v>
      </c>
      <c r="AW10" s="186"/>
      <c r="AX10" s="186">
        <f t="shared" si="36"/>
        <v>0</v>
      </c>
      <c r="AY10" s="186">
        <f t="shared" si="37"/>
        <v>-12.399999999999999</v>
      </c>
      <c r="AZ10" s="186">
        <f t="shared" si="38"/>
        <v>153.75999999999996</v>
      </c>
      <c r="BA10" s="186">
        <f t="shared" si="39"/>
        <v>0</v>
      </c>
      <c r="BB10" s="186"/>
      <c r="BC10" s="186">
        <f t="shared" si="40"/>
        <v>0</v>
      </c>
      <c r="BD10" s="186">
        <f t="shared" si="41"/>
        <v>-12</v>
      </c>
      <c r="BE10" s="186">
        <f t="shared" si="42"/>
        <v>144</v>
      </c>
      <c r="BF10" s="186">
        <f t="shared" si="43"/>
        <v>0</v>
      </c>
      <c r="BG10" s="186"/>
      <c r="BH10" s="186">
        <f t="shared" si="44"/>
        <v>0</v>
      </c>
      <c r="BI10" s="186">
        <f t="shared" si="45"/>
        <v>-11.5</v>
      </c>
      <c r="BJ10" s="186">
        <f t="shared" si="46"/>
        <v>132.25</v>
      </c>
      <c r="BK10" s="186">
        <f t="shared" si="47"/>
        <v>0</v>
      </c>
      <c r="BL10" s="186"/>
      <c r="BM10" s="186">
        <f t="shared" si="48"/>
        <v>0</v>
      </c>
      <c r="BN10" s="186">
        <f t="shared" si="49"/>
        <v>-12.25</v>
      </c>
      <c r="BO10" s="186">
        <f t="shared" si="50"/>
        <v>150.0625</v>
      </c>
      <c r="BP10" s="186">
        <f t="shared" si="51"/>
        <v>0</v>
      </c>
      <c r="BQ10" s="186"/>
      <c r="BR10" s="186">
        <f t="shared" si="52"/>
        <v>0</v>
      </c>
      <c r="BS10" s="186">
        <f t="shared" si="53"/>
        <v>-10.399999999999999</v>
      </c>
      <c r="BT10" s="186">
        <f t="shared" si="54"/>
        <v>108.15999999999997</v>
      </c>
      <c r="BU10" s="186">
        <f t="shared" si="55"/>
        <v>0</v>
      </c>
      <c r="BV10" s="186"/>
      <c r="BW10" s="186">
        <f t="shared" si="56"/>
        <v>0</v>
      </c>
      <c r="BX10" s="186">
        <f t="shared" si="57"/>
        <v>-10.571428571428573</v>
      </c>
      <c r="BY10" s="186">
        <f t="shared" si="58"/>
        <v>111.75510204081635</v>
      </c>
      <c r="BZ10" s="186">
        <f t="shared" si="59"/>
        <v>0</v>
      </c>
      <c r="CA10" s="186"/>
      <c r="CB10" s="186">
        <f t="shared" si="60"/>
        <v>0</v>
      </c>
      <c r="CC10" s="186">
        <f t="shared" si="61"/>
        <v>-10.5</v>
      </c>
      <c r="CD10" s="186">
        <f t="shared" si="62"/>
        <v>110.25</v>
      </c>
      <c r="CE10" s="186">
        <f t="shared" si="63"/>
        <v>0</v>
      </c>
      <c r="CF10" s="186"/>
      <c r="CG10" s="186">
        <f t="shared" si="64"/>
        <v>0</v>
      </c>
      <c r="CH10" s="186">
        <f t="shared" si="65"/>
        <v>-10</v>
      </c>
      <c r="CI10" s="186">
        <f t="shared" si="66"/>
        <v>100</v>
      </c>
      <c r="CJ10" s="186">
        <f t="shared" si="67"/>
        <v>0</v>
      </c>
      <c r="CK10" s="186"/>
      <c r="CL10" s="186">
        <f t="shared" si="68"/>
        <v>0</v>
      </c>
      <c r="CM10" s="186">
        <f t="shared" si="69"/>
        <v>-9.6000000000000014</v>
      </c>
      <c r="CN10" s="186">
        <f t="shared" si="70"/>
        <v>92.160000000000025</v>
      </c>
      <c r="CO10" s="186">
        <f t="shared" si="71"/>
        <v>0</v>
      </c>
      <c r="CP10" s="186"/>
      <c r="CQ10" s="186">
        <f t="shared" si="72"/>
        <v>0</v>
      </c>
      <c r="CR10" s="186">
        <f t="shared" si="73"/>
        <v>-9</v>
      </c>
      <c r="CS10" s="186">
        <f t="shared" si="74"/>
        <v>81</v>
      </c>
      <c r="CT10" s="186">
        <f t="shared" si="75"/>
        <v>0</v>
      </c>
      <c r="CU10" s="186"/>
      <c r="CV10" s="186">
        <f t="shared" si="76"/>
        <v>0</v>
      </c>
      <c r="CW10" s="186">
        <f t="shared" si="77"/>
        <v>-9</v>
      </c>
      <c r="CX10" s="186">
        <f t="shared" si="78"/>
        <v>81</v>
      </c>
      <c r="CY10" s="186">
        <f t="shared" si="79"/>
        <v>0</v>
      </c>
      <c r="CZ10" s="186"/>
      <c r="DA10" s="186">
        <f t="shared" si="80"/>
        <v>0</v>
      </c>
      <c r="DB10" s="186">
        <f t="shared" si="81"/>
        <v>-9</v>
      </c>
      <c r="DC10" s="186">
        <f t="shared" si="82"/>
        <v>81</v>
      </c>
      <c r="DD10" s="186">
        <f t="shared" si="83"/>
        <v>0</v>
      </c>
      <c r="DE10" s="186"/>
      <c r="DF10" s="186">
        <f t="shared" si="84"/>
        <v>0</v>
      </c>
      <c r="DG10" s="186">
        <f t="shared" si="85"/>
        <v>-11.75</v>
      </c>
      <c r="DH10" s="186">
        <f t="shared" si="86"/>
        <v>138.0625</v>
      </c>
      <c r="DI10" s="186">
        <f t="shared" si="87"/>
        <v>0</v>
      </c>
      <c r="DJ10" s="187"/>
      <c r="DK10" s="186">
        <f t="shared" si="88"/>
        <v>0</v>
      </c>
      <c r="DL10" s="186">
        <f t="shared" si="89"/>
        <v>-10.555555555555557</v>
      </c>
      <c r="DM10" s="186">
        <f t="shared" si="90"/>
        <v>111.41975308641979</v>
      </c>
      <c r="DN10" s="186">
        <f t="shared" si="91"/>
        <v>0</v>
      </c>
      <c r="DO10" s="187"/>
      <c r="DP10" s="186">
        <f t="shared" si="92"/>
        <v>0</v>
      </c>
      <c r="DQ10" s="186">
        <f t="shared" si="93"/>
        <v>-9.3000000000000007</v>
      </c>
      <c r="DR10" s="186">
        <f t="shared" si="94"/>
        <v>86.490000000000009</v>
      </c>
      <c r="DS10" s="186">
        <f t="shared" si="95"/>
        <v>0</v>
      </c>
      <c r="DT10" s="187"/>
      <c r="DU10" s="186">
        <f t="shared" si="0"/>
        <v>0</v>
      </c>
      <c r="DV10" s="186">
        <f t="shared" si="1"/>
        <v>-8.5555555555555571</v>
      </c>
      <c r="DW10" s="186">
        <f t="shared" si="2"/>
        <v>73.19753086419756</v>
      </c>
      <c r="DX10" s="186">
        <f t="shared" si="3"/>
        <v>0</v>
      </c>
      <c r="DY10" s="186"/>
      <c r="DZ10" s="186">
        <f t="shared" si="96"/>
        <v>0</v>
      </c>
      <c r="EA10" s="186">
        <f t="shared" si="97"/>
        <v>-8.3571428571428577</v>
      </c>
      <c r="EB10" s="186">
        <f t="shared" si="98"/>
        <v>69.841836734693885</v>
      </c>
      <c r="EC10" s="186">
        <f t="shared" si="99"/>
        <v>0</v>
      </c>
      <c r="ED10" s="186"/>
      <c r="EE10" s="186">
        <f t="shared" si="100"/>
        <v>0</v>
      </c>
      <c r="EF10" s="186">
        <f t="shared" si="101"/>
        <v>-7</v>
      </c>
      <c r="EG10" s="186">
        <f t="shared" si="102"/>
        <v>49</v>
      </c>
      <c r="EH10" s="186">
        <f t="shared" si="103"/>
        <v>0</v>
      </c>
      <c r="EI10" s="186"/>
      <c r="EJ10" s="186">
        <f t="shared" si="104"/>
        <v>0</v>
      </c>
      <c r="EK10" s="186">
        <f t="shared" si="105"/>
        <v>-6.1999999999999993</v>
      </c>
      <c r="EL10" s="186">
        <f t="shared" si="106"/>
        <v>38.439999999999991</v>
      </c>
      <c r="EM10" s="186">
        <f t="shared" si="107"/>
        <v>0</v>
      </c>
      <c r="EN10" s="186"/>
      <c r="EO10" s="186">
        <f t="shared" si="108"/>
        <v>0</v>
      </c>
      <c r="EP10" s="186">
        <f t="shared" si="109"/>
        <v>-4.9499999999999993</v>
      </c>
      <c r="EQ10" s="186">
        <f t="shared" si="110"/>
        <v>24.502499999999994</v>
      </c>
      <c r="ER10" s="186">
        <f t="shared" si="111"/>
        <v>0</v>
      </c>
      <c r="ES10" s="186"/>
      <c r="ET10" s="186">
        <f t="shared" si="112"/>
        <v>0</v>
      </c>
      <c r="EU10" s="186">
        <f t="shared" si="113"/>
        <v>-22</v>
      </c>
      <c r="EV10" s="186">
        <f t="shared" si="114"/>
        <v>484</v>
      </c>
      <c r="EW10" s="186">
        <f t="shared" si="115"/>
        <v>0</v>
      </c>
      <c r="EX10" s="186"/>
      <c r="EY10" s="186">
        <f t="shared" si="116"/>
        <v>0</v>
      </c>
      <c r="EZ10" s="186">
        <f t="shared" si="117"/>
        <v>-20.666666666666664</v>
      </c>
      <c r="FA10" s="186">
        <f t="shared" si="118"/>
        <v>427.11111111111103</v>
      </c>
      <c r="FB10" s="186">
        <f t="shared" si="119"/>
        <v>0</v>
      </c>
      <c r="FC10" s="186"/>
      <c r="FD10" s="186">
        <f t="shared" si="120"/>
        <v>0</v>
      </c>
      <c r="FE10" s="186">
        <f t="shared" si="121"/>
        <v>-19.25</v>
      </c>
      <c r="FF10" s="186">
        <f t="shared" si="122"/>
        <v>370.5625</v>
      </c>
      <c r="FG10" s="186">
        <f t="shared" si="123"/>
        <v>0</v>
      </c>
      <c r="FH10" s="186"/>
      <c r="FI10" s="186">
        <f t="shared" si="124"/>
        <v>0</v>
      </c>
      <c r="FJ10" s="186">
        <f t="shared" si="125"/>
        <v>-19</v>
      </c>
      <c r="FK10" s="186">
        <f t="shared" si="126"/>
        <v>361</v>
      </c>
      <c r="FL10" s="186">
        <f t="shared" si="127"/>
        <v>0</v>
      </c>
      <c r="FM10" s="186"/>
      <c r="FN10" s="186">
        <f t="shared" si="128"/>
        <v>0</v>
      </c>
      <c r="FO10" s="186">
        <f t="shared" si="129"/>
        <v>-16.75</v>
      </c>
      <c r="FP10" s="186">
        <f t="shared" si="130"/>
        <v>280.5625</v>
      </c>
      <c r="FQ10" s="186">
        <f t="shared" si="131"/>
        <v>0</v>
      </c>
      <c r="FR10" s="186"/>
      <c r="FS10" s="186">
        <f t="shared" si="132"/>
        <v>0</v>
      </c>
      <c r="FT10" s="186">
        <f t="shared" si="133"/>
        <v>-16.2</v>
      </c>
      <c r="FU10" s="186">
        <f t="shared" si="134"/>
        <v>262.44</v>
      </c>
      <c r="FV10" s="186">
        <f t="shared" si="135"/>
        <v>0</v>
      </c>
      <c r="FW10" s="186"/>
      <c r="FX10" s="186">
        <f t="shared" si="136"/>
        <v>0</v>
      </c>
      <c r="FY10" s="186">
        <f t="shared" si="137"/>
        <v>-15.2</v>
      </c>
      <c r="FZ10" s="186">
        <f t="shared" si="138"/>
        <v>231.04</v>
      </c>
      <c r="GA10" s="186">
        <f t="shared" si="139"/>
        <v>0</v>
      </c>
      <c r="GB10" s="186"/>
      <c r="GC10" s="186">
        <f t="shared" si="140"/>
        <v>0</v>
      </c>
      <c r="GD10" s="186">
        <f t="shared" si="141"/>
        <v>-15.600000000000001</v>
      </c>
      <c r="GE10" s="186">
        <f t="shared" si="142"/>
        <v>243.36000000000004</v>
      </c>
      <c r="GF10" s="186">
        <f t="shared" si="143"/>
        <v>0</v>
      </c>
      <c r="GG10" s="186"/>
      <c r="GH10" s="186">
        <f t="shared" si="144"/>
        <v>0</v>
      </c>
      <c r="GI10" s="186">
        <f t="shared" si="145"/>
        <v>-13.2</v>
      </c>
      <c r="GJ10" s="186">
        <f t="shared" si="146"/>
        <v>174.23999999999998</v>
      </c>
      <c r="GK10" s="186">
        <f t="shared" si="147"/>
        <v>0</v>
      </c>
      <c r="GL10" s="186"/>
      <c r="GM10" s="186">
        <f t="shared" si="148"/>
        <v>0</v>
      </c>
      <c r="GN10" s="186">
        <f t="shared" si="149"/>
        <v>-12.5</v>
      </c>
      <c r="GO10" s="186">
        <f t="shared" si="150"/>
        <v>156.25</v>
      </c>
      <c r="GP10" s="186">
        <f t="shared" si="151"/>
        <v>0</v>
      </c>
      <c r="GQ10" s="187"/>
      <c r="GR10" s="186">
        <f t="shared" si="152"/>
        <v>0</v>
      </c>
      <c r="GS10" s="186">
        <f t="shared" si="153"/>
        <v>-11.833333333333332</v>
      </c>
      <c r="GT10" s="186">
        <f t="shared" si="154"/>
        <v>140.02777777777774</v>
      </c>
      <c r="GU10" s="186">
        <f t="shared" si="155"/>
        <v>0</v>
      </c>
      <c r="GV10" s="187"/>
      <c r="GW10" s="186">
        <f t="shared" si="156"/>
        <v>0</v>
      </c>
      <c r="GX10" s="186">
        <f t="shared" si="157"/>
        <v>-11.333333333333332</v>
      </c>
      <c r="GY10" s="186">
        <f t="shared" si="158"/>
        <v>128.44444444444443</v>
      </c>
      <c r="GZ10" s="186">
        <f t="shared" si="159"/>
        <v>0</v>
      </c>
    </row>
    <row r="11" spans="1:208">
      <c r="A11" s="178">
        <f t="shared" si="160"/>
        <v>15</v>
      </c>
      <c r="B11" s="179" t="s">
        <v>22</v>
      </c>
      <c r="C11" s="180">
        <f t="shared" si="161"/>
        <v>15.9</v>
      </c>
      <c r="D11" s="186"/>
      <c r="E11" s="186">
        <f t="shared" si="162"/>
        <v>0</v>
      </c>
      <c r="F11" s="186">
        <f t="shared" si="163"/>
        <v>-20.285714285714285</v>
      </c>
      <c r="G11" s="186">
        <f t="shared" si="164"/>
        <v>411.51020408163259</v>
      </c>
      <c r="H11" s="186">
        <f t="shared" si="165"/>
        <v>0</v>
      </c>
      <c r="I11" s="186"/>
      <c r="J11" s="186">
        <f t="shared" si="4"/>
        <v>0</v>
      </c>
      <c r="K11" s="186">
        <f t="shared" si="5"/>
        <v>-20.875</v>
      </c>
      <c r="L11" s="186">
        <f t="shared" si="6"/>
        <v>435.765625</v>
      </c>
      <c r="M11" s="186">
        <f t="shared" si="7"/>
        <v>0</v>
      </c>
      <c r="N11" s="186"/>
      <c r="O11" s="186">
        <f t="shared" si="8"/>
        <v>0</v>
      </c>
      <c r="P11" s="186">
        <f t="shared" si="9"/>
        <v>-17.799999999999997</v>
      </c>
      <c r="Q11" s="186">
        <f t="shared" si="10"/>
        <v>316.83999999999992</v>
      </c>
      <c r="R11" s="186">
        <f t="shared" si="11"/>
        <v>0</v>
      </c>
      <c r="S11" s="186"/>
      <c r="T11" s="186">
        <f t="shared" si="12"/>
        <v>0</v>
      </c>
      <c r="U11" s="186">
        <f t="shared" si="13"/>
        <v>-17.666666666666664</v>
      </c>
      <c r="V11" s="186">
        <f t="shared" si="14"/>
        <v>312.11111111111103</v>
      </c>
      <c r="W11" s="186">
        <f t="shared" si="15"/>
        <v>0</v>
      </c>
      <c r="X11" s="186"/>
      <c r="Y11" s="186">
        <f t="shared" si="16"/>
        <v>0</v>
      </c>
      <c r="Z11" s="186">
        <f t="shared" si="17"/>
        <v>-16.571428571428569</v>
      </c>
      <c r="AA11" s="186">
        <f t="shared" si="18"/>
        <v>274.6122448979591</v>
      </c>
      <c r="AB11" s="186">
        <f t="shared" si="19"/>
        <v>0</v>
      </c>
      <c r="AC11" s="186"/>
      <c r="AD11" s="186">
        <f t="shared" si="20"/>
        <v>0</v>
      </c>
      <c r="AE11" s="186">
        <f t="shared" si="21"/>
        <v>-14.857142857142858</v>
      </c>
      <c r="AF11" s="186">
        <f t="shared" si="22"/>
        <v>220.73469387755102</v>
      </c>
      <c r="AG11" s="186">
        <f t="shared" si="23"/>
        <v>0</v>
      </c>
      <c r="AH11" s="186"/>
      <c r="AI11" s="186">
        <f t="shared" si="24"/>
        <v>0</v>
      </c>
      <c r="AJ11" s="186">
        <f t="shared" si="25"/>
        <v>-14.375</v>
      </c>
      <c r="AK11" s="186">
        <f t="shared" si="26"/>
        <v>206.640625</v>
      </c>
      <c r="AL11" s="186">
        <f t="shared" si="27"/>
        <v>0</v>
      </c>
      <c r="AM11" s="186"/>
      <c r="AN11" s="186">
        <f t="shared" si="28"/>
        <v>0</v>
      </c>
      <c r="AO11" s="186">
        <f t="shared" si="29"/>
        <v>-13.111111111111111</v>
      </c>
      <c r="AP11" s="186">
        <f t="shared" si="30"/>
        <v>171.90123456790121</v>
      </c>
      <c r="AQ11" s="186">
        <f t="shared" si="31"/>
        <v>0</v>
      </c>
      <c r="AR11" s="186"/>
      <c r="AS11" s="186">
        <f t="shared" si="32"/>
        <v>0</v>
      </c>
      <c r="AT11" s="186">
        <f t="shared" si="33"/>
        <v>-14.100000000000001</v>
      </c>
      <c r="AU11" s="186">
        <f t="shared" si="34"/>
        <v>198.81000000000003</v>
      </c>
      <c r="AV11" s="186">
        <f t="shared" si="35"/>
        <v>0</v>
      </c>
      <c r="AW11" s="186"/>
      <c r="AX11" s="186">
        <f t="shared" si="36"/>
        <v>0</v>
      </c>
      <c r="AY11" s="186">
        <f t="shared" si="37"/>
        <v>-11.399999999999999</v>
      </c>
      <c r="AZ11" s="186">
        <f t="shared" si="38"/>
        <v>129.95999999999998</v>
      </c>
      <c r="BA11" s="186">
        <f t="shared" si="39"/>
        <v>0</v>
      </c>
      <c r="BB11" s="186"/>
      <c r="BC11" s="186">
        <f t="shared" si="40"/>
        <v>0</v>
      </c>
      <c r="BD11" s="186">
        <f t="shared" si="41"/>
        <v>-11</v>
      </c>
      <c r="BE11" s="186">
        <f t="shared" si="42"/>
        <v>121</v>
      </c>
      <c r="BF11" s="186">
        <f t="shared" si="43"/>
        <v>0</v>
      </c>
      <c r="BG11" s="186"/>
      <c r="BH11" s="186">
        <f t="shared" si="44"/>
        <v>0</v>
      </c>
      <c r="BI11" s="186">
        <f t="shared" si="45"/>
        <v>-10.5</v>
      </c>
      <c r="BJ11" s="186">
        <f t="shared" si="46"/>
        <v>110.25</v>
      </c>
      <c r="BK11" s="186">
        <f t="shared" si="47"/>
        <v>0</v>
      </c>
      <c r="BL11" s="186"/>
      <c r="BM11" s="186">
        <f t="shared" si="48"/>
        <v>0</v>
      </c>
      <c r="BN11" s="186">
        <f t="shared" si="49"/>
        <v>-11.25</v>
      </c>
      <c r="BO11" s="186">
        <f t="shared" si="50"/>
        <v>126.5625</v>
      </c>
      <c r="BP11" s="186">
        <f t="shared" si="51"/>
        <v>0</v>
      </c>
      <c r="BQ11" s="186"/>
      <c r="BR11" s="186">
        <f t="shared" si="52"/>
        <v>0</v>
      </c>
      <c r="BS11" s="186">
        <f t="shared" si="53"/>
        <v>-9.3999999999999986</v>
      </c>
      <c r="BT11" s="186">
        <f t="shared" si="54"/>
        <v>88.359999999999971</v>
      </c>
      <c r="BU11" s="186">
        <f t="shared" si="55"/>
        <v>0</v>
      </c>
      <c r="BV11" s="186"/>
      <c r="BW11" s="186">
        <f t="shared" si="56"/>
        <v>0</v>
      </c>
      <c r="BX11" s="186">
        <f t="shared" si="57"/>
        <v>-9.571428571428573</v>
      </c>
      <c r="BY11" s="186">
        <f t="shared" si="58"/>
        <v>91.612244897959215</v>
      </c>
      <c r="BZ11" s="186">
        <f t="shared" si="59"/>
        <v>0</v>
      </c>
      <c r="CA11" s="186"/>
      <c r="CB11" s="186">
        <f t="shared" si="60"/>
        <v>0</v>
      </c>
      <c r="CC11" s="186">
        <f t="shared" si="61"/>
        <v>-9.5</v>
      </c>
      <c r="CD11" s="186">
        <f t="shared" si="62"/>
        <v>90.25</v>
      </c>
      <c r="CE11" s="186">
        <f t="shared" si="63"/>
        <v>0</v>
      </c>
      <c r="CF11" s="186"/>
      <c r="CG11" s="186">
        <f t="shared" si="64"/>
        <v>0</v>
      </c>
      <c r="CH11" s="186">
        <f t="shared" si="65"/>
        <v>-9</v>
      </c>
      <c r="CI11" s="186">
        <f t="shared" si="66"/>
        <v>81</v>
      </c>
      <c r="CJ11" s="186">
        <f t="shared" si="67"/>
        <v>0</v>
      </c>
      <c r="CK11" s="186"/>
      <c r="CL11" s="186">
        <f t="shared" si="68"/>
        <v>0</v>
      </c>
      <c r="CM11" s="186">
        <f t="shared" si="69"/>
        <v>-8.6000000000000014</v>
      </c>
      <c r="CN11" s="186">
        <f t="shared" si="70"/>
        <v>73.960000000000022</v>
      </c>
      <c r="CO11" s="186">
        <f t="shared" si="71"/>
        <v>0</v>
      </c>
      <c r="CP11" s="186"/>
      <c r="CQ11" s="186">
        <f t="shared" si="72"/>
        <v>0</v>
      </c>
      <c r="CR11" s="186">
        <f t="shared" si="73"/>
        <v>-8</v>
      </c>
      <c r="CS11" s="186">
        <f t="shared" si="74"/>
        <v>64</v>
      </c>
      <c r="CT11" s="186">
        <f t="shared" si="75"/>
        <v>0</v>
      </c>
      <c r="CU11" s="186"/>
      <c r="CV11" s="186">
        <f t="shared" si="76"/>
        <v>0</v>
      </c>
      <c r="CW11" s="186">
        <f t="shared" si="77"/>
        <v>-8</v>
      </c>
      <c r="CX11" s="186">
        <f t="shared" si="78"/>
        <v>64</v>
      </c>
      <c r="CY11" s="186">
        <f t="shared" si="79"/>
        <v>0</v>
      </c>
      <c r="CZ11" s="186"/>
      <c r="DA11" s="186">
        <f t="shared" si="80"/>
        <v>0</v>
      </c>
      <c r="DB11" s="186">
        <f t="shared" si="81"/>
        <v>-8</v>
      </c>
      <c r="DC11" s="186">
        <f t="shared" si="82"/>
        <v>64</v>
      </c>
      <c r="DD11" s="186">
        <f t="shared" si="83"/>
        <v>0</v>
      </c>
      <c r="DE11" s="186"/>
      <c r="DF11" s="186">
        <f t="shared" si="84"/>
        <v>0</v>
      </c>
      <c r="DG11" s="186">
        <f t="shared" si="85"/>
        <v>-10.75</v>
      </c>
      <c r="DH11" s="186">
        <f t="shared" si="86"/>
        <v>115.5625</v>
      </c>
      <c r="DI11" s="186">
        <f t="shared" si="87"/>
        <v>0</v>
      </c>
      <c r="DJ11" s="187"/>
      <c r="DK11" s="186">
        <f t="shared" si="88"/>
        <v>0</v>
      </c>
      <c r="DL11" s="186">
        <f t="shared" si="89"/>
        <v>-9.5555555555555571</v>
      </c>
      <c r="DM11" s="186">
        <f t="shared" si="90"/>
        <v>91.308641975308674</v>
      </c>
      <c r="DN11" s="186">
        <f t="shared" si="91"/>
        <v>0</v>
      </c>
      <c r="DO11" s="187"/>
      <c r="DP11" s="186">
        <f t="shared" si="92"/>
        <v>0</v>
      </c>
      <c r="DQ11" s="186">
        <f t="shared" si="93"/>
        <v>-8.3000000000000007</v>
      </c>
      <c r="DR11" s="186">
        <f t="shared" si="94"/>
        <v>68.890000000000015</v>
      </c>
      <c r="DS11" s="186">
        <f t="shared" si="95"/>
        <v>0</v>
      </c>
      <c r="DT11" s="187"/>
      <c r="DU11" s="186">
        <f t="shared" si="0"/>
        <v>0</v>
      </c>
      <c r="DV11" s="186">
        <f t="shared" si="1"/>
        <v>-7.5555555555555571</v>
      </c>
      <c r="DW11" s="186">
        <f t="shared" si="2"/>
        <v>57.086419753086446</v>
      </c>
      <c r="DX11" s="186">
        <f t="shared" si="3"/>
        <v>0</v>
      </c>
      <c r="DY11" s="186"/>
      <c r="DZ11" s="186">
        <f t="shared" si="96"/>
        <v>0</v>
      </c>
      <c r="EA11" s="186">
        <f t="shared" si="97"/>
        <v>-7.3571428571428577</v>
      </c>
      <c r="EB11" s="186">
        <f t="shared" si="98"/>
        <v>54.12755102040817</v>
      </c>
      <c r="EC11" s="186">
        <f t="shared" si="99"/>
        <v>0</v>
      </c>
      <c r="ED11" s="186"/>
      <c r="EE11" s="186">
        <f t="shared" si="100"/>
        <v>0</v>
      </c>
      <c r="EF11" s="186">
        <f t="shared" si="101"/>
        <v>-6</v>
      </c>
      <c r="EG11" s="186">
        <f t="shared" si="102"/>
        <v>36</v>
      </c>
      <c r="EH11" s="186">
        <f t="shared" si="103"/>
        <v>0</v>
      </c>
      <c r="EI11" s="186"/>
      <c r="EJ11" s="186">
        <f t="shared" si="104"/>
        <v>0</v>
      </c>
      <c r="EK11" s="186">
        <f t="shared" si="105"/>
        <v>-5.1999999999999993</v>
      </c>
      <c r="EL11" s="186">
        <f t="shared" si="106"/>
        <v>27.039999999999992</v>
      </c>
      <c r="EM11" s="186">
        <f t="shared" si="107"/>
        <v>0</v>
      </c>
      <c r="EN11" s="186"/>
      <c r="EO11" s="186">
        <f t="shared" si="108"/>
        <v>0</v>
      </c>
      <c r="EP11" s="186">
        <f t="shared" si="109"/>
        <v>-3.9499999999999993</v>
      </c>
      <c r="EQ11" s="186">
        <f t="shared" si="110"/>
        <v>15.602499999999994</v>
      </c>
      <c r="ER11" s="186">
        <f t="shared" si="111"/>
        <v>0</v>
      </c>
      <c r="ES11" s="186"/>
      <c r="ET11" s="186">
        <f t="shared" si="112"/>
        <v>0</v>
      </c>
      <c r="EU11" s="186">
        <f t="shared" si="113"/>
        <v>-21</v>
      </c>
      <c r="EV11" s="186">
        <f t="shared" si="114"/>
        <v>441</v>
      </c>
      <c r="EW11" s="186">
        <f t="shared" si="115"/>
        <v>0</v>
      </c>
      <c r="EX11" s="186"/>
      <c r="EY11" s="186">
        <f t="shared" si="116"/>
        <v>0</v>
      </c>
      <c r="EZ11" s="186">
        <f t="shared" si="117"/>
        <v>-19.666666666666664</v>
      </c>
      <c r="FA11" s="186">
        <f t="shared" si="118"/>
        <v>386.77777777777766</v>
      </c>
      <c r="FB11" s="186">
        <f t="shared" si="119"/>
        <v>0</v>
      </c>
      <c r="FC11" s="186"/>
      <c r="FD11" s="186">
        <f t="shared" si="120"/>
        <v>0</v>
      </c>
      <c r="FE11" s="186">
        <f t="shared" si="121"/>
        <v>-18.25</v>
      </c>
      <c r="FF11" s="186">
        <f t="shared" si="122"/>
        <v>333.0625</v>
      </c>
      <c r="FG11" s="186">
        <f t="shared" si="123"/>
        <v>0</v>
      </c>
      <c r="FH11" s="186"/>
      <c r="FI11" s="186">
        <f t="shared" si="124"/>
        <v>0</v>
      </c>
      <c r="FJ11" s="186">
        <f t="shared" si="125"/>
        <v>-18</v>
      </c>
      <c r="FK11" s="186">
        <f t="shared" si="126"/>
        <v>324</v>
      </c>
      <c r="FL11" s="186">
        <f t="shared" si="127"/>
        <v>0</v>
      </c>
      <c r="FM11" s="186"/>
      <c r="FN11" s="186">
        <f t="shared" si="128"/>
        <v>0</v>
      </c>
      <c r="FO11" s="186">
        <f t="shared" si="129"/>
        <v>-15.75</v>
      </c>
      <c r="FP11" s="186">
        <f t="shared" si="130"/>
        <v>248.0625</v>
      </c>
      <c r="FQ11" s="186">
        <f t="shared" si="131"/>
        <v>0</v>
      </c>
      <c r="FR11" s="186"/>
      <c r="FS11" s="186">
        <f t="shared" si="132"/>
        <v>0</v>
      </c>
      <c r="FT11" s="186">
        <f t="shared" si="133"/>
        <v>-15.2</v>
      </c>
      <c r="FU11" s="186">
        <f t="shared" si="134"/>
        <v>231.04</v>
      </c>
      <c r="FV11" s="186">
        <f t="shared" si="135"/>
        <v>0</v>
      </c>
      <c r="FW11" s="186"/>
      <c r="FX11" s="186">
        <f t="shared" si="136"/>
        <v>0</v>
      </c>
      <c r="FY11" s="186">
        <f t="shared" si="137"/>
        <v>-14.2</v>
      </c>
      <c r="FZ11" s="186">
        <f t="shared" si="138"/>
        <v>201.64</v>
      </c>
      <c r="GA11" s="186">
        <f t="shared" si="139"/>
        <v>0</v>
      </c>
      <c r="GB11" s="186"/>
      <c r="GC11" s="186">
        <f t="shared" si="140"/>
        <v>0</v>
      </c>
      <c r="GD11" s="186">
        <f t="shared" si="141"/>
        <v>-14.600000000000001</v>
      </c>
      <c r="GE11" s="186">
        <f t="shared" si="142"/>
        <v>213.16000000000005</v>
      </c>
      <c r="GF11" s="186">
        <f t="shared" si="143"/>
        <v>0</v>
      </c>
      <c r="GG11" s="186"/>
      <c r="GH11" s="186">
        <f t="shared" si="144"/>
        <v>0</v>
      </c>
      <c r="GI11" s="186">
        <f t="shared" si="145"/>
        <v>-12.2</v>
      </c>
      <c r="GJ11" s="186">
        <f t="shared" si="146"/>
        <v>148.83999999999997</v>
      </c>
      <c r="GK11" s="186">
        <f t="shared" si="147"/>
        <v>0</v>
      </c>
      <c r="GL11" s="186"/>
      <c r="GM11" s="186">
        <f t="shared" si="148"/>
        <v>0</v>
      </c>
      <c r="GN11" s="186">
        <f t="shared" si="149"/>
        <v>-11.5</v>
      </c>
      <c r="GO11" s="186">
        <f t="shared" si="150"/>
        <v>132.25</v>
      </c>
      <c r="GP11" s="186">
        <f t="shared" si="151"/>
        <v>0</v>
      </c>
      <c r="GQ11" s="187"/>
      <c r="GR11" s="186">
        <f t="shared" si="152"/>
        <v>0</v>
      </c>
      <c r="GS11" s="186">
        <f t="shared" si="153"/>
        <v>-10.833333333333332</v>
      </c>
      <c r="GT11" s="186">
        <f t="shared" si="154"/>
        <v>117.36111111111109</v>
      </c>
      <c r="GU11" s="186">
        <f t="shared" si="155"/>
        <v>0</v>
      </c>
      <c r="GV11" s="187"/>
      <c r="GW11" s="186">
        <f t="shared" si="156"/>
        <v>0</v>
      </c>
      <c r="GX11" s="186">
        <f t="shared" si="157"/>
        <v>-10.333333333333332</v>
      </c>
      <c r="GY11" s="186">
        <f t="shared" si="158"/>
        <v>106.77777777777776</v>
      </c>
      <c r="GZ11" s="186">
        <f t="shared" si="159"/>
        <v>0</v>
      </c>
    </row>
    <row r="12" spans="1:208">
      <c r="A12" s="178">
        <f t="shared" si="160"/>
        <v>16</v>
      </c>
      <c r="B12" s="179" t="s">
        <v>22</v>
      </c>
      <c r="C12" s="180">
        <f t="shared" si="161"/>
        <v>16.899999999999999</v>
      </c>
      <c r="D12" s="186"/>
      <c r="E12" s="186">
        <f t="shared" si="162"/>
        <v>0</v>
      </c>
      <c r="F12" s="186">
        <f t="shared" si="163"/>
        <v>-19.285714285714285</v>
      </c>
      <c r="G12" s="186">
        <f t="shared" si="164"/>
        <v>371.93877551020404</v>
      </c>
      <c r="H12" s="186">
        <f t="shared" si="165"/>
        <v>0</v>
      </c>
      <c r="I12" s="186"/>
      <c r="J12" s="186">
        <f t="shared" si="4"/>
        <v>0</v>
      </c>
      <c r="K12" s="186">
        <f t="shared" si="5"/>
        <v>-19.875</v>
      </c>
      <c r="L12" s="186">
        <f t="shared" si="6"/>
        <v>395.015625</v>
      </c>
      <c r="M12" s="186">
        <f t="shared" si="7"/>
        <v>0</v>
      </c>
      <c r="N12" s="186"/>
      <c r="O12" s="186">
        <f t="shared" si="8"/>
        <v>0</v>
      </c>
      <c r="P12" s="186">
        <f t="shared" si="9"/>
        <v>-16.799999999999997</v>
      </c>
      <c r="Q12" s="186">
        <f t="shared" si="10"/>
        <v>282.2399999999999</v>
      </c>
      <c r="R12" s="186">
        <f t="shared" si="11"/>
        <v>0</v>
      </c>
      <c r="S12" s="186"/>
      <c r="T12" s="186">
        <f t="shared" si="12"/>
        <v>0</v>
      </c>
      <c r="U12" s="186">
        <f t="shared" si="13"/>
        <v>-16.666666666666664</v>
      </c>
      <c r="V12" s="186">
        <f t="shared" si="14"/>
        <v>277.77777777777771</v>
      </c>
      <c r="W12" s="186">
        <f t="shared" si="15"/>
        <v>0</v>
      </c>
      <c r="X12" s="186"/>
      <c r="Y12" s="186">
        <f t="shared" si="16"/>
        <v>0</v>
      </c>
      <c r="Z12" s="186">
        <f t="shared" si="17"/>
        <v>-15.571428571428569</v>
      </c>
      <c r="AA12" s="186">
        <f t="shared" si="18"/>
        <v>242.46938775510199</v>
      </c>
      <c r="AB12" s="186">
        <f t="shared" si="19"/>
        <v>0</v>
      </c>
      <c r="AC12" s="186"/>
      <c r="AD12" s="186">
        <f t="shared" si="20"/>
        <v>0</v>
      </c>
      <c r="AE12" s="186">
        <f t="shared" si="21"/>
        <v>-13.857142857142858</v>
      </c>
      <c r="AF12" s="186">
        <f t="shared" si="22"/>
        <v>192.02040816326533</v>
      </c>
      <c r="AG12" s="186">
        <f t="shared" si="23"/>
        <v>0</v>
      </c>
      <c r="AH12" s="186"/>
      <c r="AI12" s="186">
        <f t="shared" si="24"/>
        <v>0</v>
      </c>
      <c r="AJ12" s="186">
        <f t="shared" si="25"/>
        <v>-13.375</v>
      </c>
      <c r="AK12" s="186">
        <f t="shared" si="26"/>
        <v>178.890625</v>
      </c>
      <c r="AL12" s="186">
        <f t="shared" si="27"/>
        <v>0</v>
      </c>
      <c r="AM12" s="186"/>
      <c r="AN12" s="186">
        <f t="shared" si="28"/>
        <v>0</v>
      </c>
      <c r="AO12" s="186">
        <f t="shared" si="29"/>
        <v>-12.111111111111111</v>
      </c>
      <c r="AP12" s="186">
        <f t="shared" si="30"/>
        <v>146.67901234567901</v>
      </c>
      <c r="AQ12" s="186">
        <f t="shared" si="31"/>
        <v>0</v>
      </c>
      <c r="AR12" s="186"/>
      <c r="AS12" s="186">
        <f t="shared" si="32"/>
        <v>0</v>
      </c>
      <c r="AT12" s="186">
        <f t="shared" si="33"/>
        <v>-13.100000000000001</v>
      </c>
      <c r="AU12" s="186">
        <f t="shared" si="34"/>
        <v>171.61000000000004</v>
      </c>
      <c r="AV12" s="186">
        <f t="shared" si="35"/>
        <v>0</v>
      </c>
      <c r="AW12" s="186"/>
      <c r="AX12" s="186">
        <f t="shared" si="36"/>
        <v>0</v>
      </c>
      <c r="AY12" s="186">
        <f t="shared" si="37"/>
        <v>-10.399999999999999</v>
      </c>
      <c r="AZ12" s="186">
        <f t="shared" si="38"/>
        <v>108.15999999999997</v>
      </c>
      <c r="BA12" s="186">
        <f t="shared" si="39"/>
        <v>0</v>
      </c>
      <c r="BB12" s="186"/>
      <c r="BC12" s="186">
        <f t="shared" si="40"/>
        <v>0</v>
      </c>
      <c r="BD12" s="186">
        <f t="shared" si="41"/>
        <v>-10</v>
      </c>
      <c r="BE12" s="186">
        <f t="shared" si="42"/>
        <v>100</v>
      </c>
      <c r="BF12" s="186">
        <f t="shared" si="43"/>
        <v>0</v>
      </c>
      <c r="BG12" s="186"/>
      <c r="BH12" s="186">
        <f t="shared" si="44"/>
        <v>0</v>
      </c>
      <c r="BI12" s="186">
        <f t="shared" si="45"/>
        <v>-9.5</v>
      </c>
      <c r="BJ12" s="186">
        <f t="shared" si="46"/>
        <v>90.25</v>
      </c>
      <c r="BK12" s="186">
        <f t="shared" si="47"/>
        <v>0</v>
      </c>
      <c r="BL12" s="186"/>
      <c r="BM12" s="186">
        <f t="shared" si="48"/>
        <v>0</v>
      </c>
      <c r="BN12" s="186">
        <f t="shared" si="49"/>
        <v>-10.25</v>
      </c>
      <c r="BO12" s="186">
        <f t="shared" si="50"/>
        <v>105.0625</v>
      </c>
      <c r="BP12" s="186">
        <f t="shared" si="51"/>
        <v>0</v>
      </c>
      <c r="BQ12" s="186"/>
      <c r="BR12" s="186">
        <f t="shared" si="52"/>
        <v>0</v>
      </c>
      <c r="BS12" s="186">
        <f t="shared" si="53"/>
        <v>-8.3999999999999986</v>
      </c>
      <c r="BT12" s="186">
        <f t="shared" si="54"/>
        <v>70.559999999999974</v>
      </c>
      <c r="BU12" s="186">
        <f t="shared" si="55"/>
        <v>0</v>
      </c>
      <c r="BV12" s="186"/>
      <c r="BW12" s="186">
        <f t="shared" si="56"/>
        <v>0</v>
      </c>
      <c r="BX12" s="186">
        <f t="shared" si="57"/>
        <v>-8.571428571428573</v>
      </c>
      <c r="BY12" s="186">
        <f t="shared" si="58"/>
        <v>73.469387755102062</v>
      </c>
      <c r="BZ12" s="186">
        <f t="shared" si="59"/>
        <v>0</v>
      </c>
      <c r="CA12" s="186"/>
      <c r="CB12" s="186">
        <f t="shared" si="60"/>
        <v>0</v>
      </c>
      <c r="CC12" s="186">
        <f t="shared" si="61"/>
        <v>-8.5</v>
      </c>
      <c r="CD12" s="186">
        <f t="shared" si="62"/>
        <v>72.25</v>
      </c>
      <c r="CE12" s="186">
        <f t="shared" si="63"/>
        <v>0</v>
      </c>
      <c r="CF12" s="186"/>
      <c r="CG12" s="186">
        <f t="shared" si="64"/>
        <v>0</v>
      </c>
      <c r="CH12" s="186">
        <f t="shared" si="65"/>
        <v>-8</v>
      </c>
      <c r="CI12" s="186">
        <f t="shared" si="66"/>
        <v>64</v>
      </c>
      <c r="CJ12" s="186">
        <f t="shared" si="67"/>
        <v>0</v>
      </c>
      <c r="CK12" s="186"/>
      <c r="CL12" s="186">
        <f t="shared" si="68"/>
        <v>0</v>
      </c>
      <c r="CM12" s="186">
        <f t="shared" si="69"/>
        <v>-7.6000000000000014</v>
      </c>
      <c r="CN12" s="186">
        <f t="shared" si="70"/>
        <v>57.760000000000019</v>
      </c>
      <c r="CO12" s="186">
        <f t="shared" si="71"/>
        <v>0</v>
      </c>
      <c r="CP12" s="186"/>
      <c r="CQ12" s="186">
        <f t="shared" si="72"/>
        <v>0</v>
      </c>
      <c r="CR12" s="186">
        <f t="shared" si="73"/>
        <v>-7</v>
      </c>
      <c r="CS12" s="186">
        <f t="shared" si="74"/>
        <v>49</v>
      </c>
      <c r="CT12" s="186">
        <f t="shared" si="75"/>
        <v>0</v>
      </c>
      <c r="CU12" s="186"/>
      <c r="CV12" s="186">
        <f t="shared" si="76"/>
        <v>0</v>
      </c>
      <c r="CW12" s="186">
        <f t="shared" si="77"/>
        <v>-7</v>
      </c>
      <c r="CX12" s="186">
        <f t="shared" si="78"/>
        <v>49</v>
      </c>
      <c r="CY12" s="186">
        <f t="shared" si="79"/>
        <v>0</v>
      </c>
      <c r="CZ12" s="186"/>
      <c r="DA12" s="186">
        <f t="shared" si="80"/>
        <v>0</v>
      </c>
      <c r="DB12" s="186">
        <f t="shared" si="81"/>
        <v>-7</v>
      </c>
      <c r="DC12" s="186">
        <f t="shared" si="82"/>
        <v>49</v>
      </c>
      <c r="DD12" s="186">
        <f t="shared" si="83"/>
        <v>0</v>
      </c>
      <c r="DE12" s="186"/>
      <c r="DF12" s="186">
        <f t="shared" si="84"/>
        <v>0</v>
      </c>
      <c r="DG12" s="186">
        <f t="shared" si="85"/>
        <v>-9.75</v>
      </c>
      <c r="DH12" s="186">
        <f t="shared" si="86"/>
        <v>95.0625</v>
      </c>
      <c r="DI12" s="186">
        <f t="shared" si="87"/>
        <v>0</v>
      </c>
      <c r="DJ12" s="187"/>
      <c r="DK12" s="186">
        <f t="shared" si="88"/>
        <v>0</v>
      </c>
      <c r="DL12" s="186">
        <f t="shared" si="89"/>
        <v>-8.5555555555555571</v>
      </c>
      <c r="DM12" s="186">
        <f t="shared" si="90"/>
        <v>73.19753086419756</v>
      </c>
      <c r="DN12" s="186">
        <f t="shared" si="91"/>
        <v>0</v>
      </c>
      <c r="DO12" s="187"/>
      <c r="DP12" s="186">
        <f t="shared" si="92"/>
        <v>0</v>
      </c>
      <c r="DQ12" s="186">
        <f t="shared" si="93"/>
        <v>-7.3000000000000007</v>
      </c>
      <c r="DR12" s="186">
        <f t="shared" si="94"/>
        <v>53.290000000000013</v>
      </c>
      <c r="DS12" s="186">
        <f t="shared" si="95"/>
        <v>0</v>
      </c>
      <c r="DT12" s="187"/>
      <c r="DU12" s="186">
        <f t="shared" si="0"/>
        <v>0</v>
      </c>
      <c r="DV12" s="186">
        <f t="shared" si="1"/>
        <v>-6.5555555555555571</v>
      </c>
      <c r="DW12" s="186">
        <f t="shared" si="2"/>
        <v>42.975308641975332</v>
      </c>
      <c r="DX12" s="186">
        <f t="shared" si="3"/>
        <v>0</v>
      </c>
      <c r="DY12" s="186"/>
      <c r="DZ12" s="186">
        <f t="shared" si="96"/>
        <v>0</v>
      </c>
      <c r="EA12" s="186">
        <f t="shared" si="97"/>
        <v>-6.3571428571428577</v>
      </c>
      <c r="EB12" s="186">
        <f t="shared" si="98"/>
        <v>40.413265306122454</v>
      </c>
      <c r="EC12" s="186">
        <f t="shared" si="99"/>
        <v>0</v>
      </c>
      <c r="ED12" s="186"/>
      <c r="EE12" s="186">
        <f t="shared" si="100"/>
        <v>0</v>
      </c>
      <c r="EF12" s="186">
        <f t="shared" si="101"/>
        <v>-5</v>
      </c>
      <c r="EG12" s="186">
        <f t="shared" si="102"/>
        <v>25</v>
      </c>
      <c r="EH12" s="186">
        <f t="shared" si="103"/>
        <v>0</v>
      </c>
      <c r="EI12" s="186"/>
      <c r="EJ12" s="186">
        <f t="shared" si="104"/>
        <v>0</v>
      </c>
      <c r="EK12" s="186">
        <f t="shared" si="105"/>
        <v>-4.1999999999999993</v>
      </c>
      <c r="EL12" s="186">
        <f t="shared" si="106"/>
        <v>17.639999999999993</v>
      </c>
      <c r="EM12" s="186">
        <f t="shared" si="107"/>
        <v>0</v>
      </c>
      <c r="EN12" s="186"/>
      <c r="EO12" s="186">
        <f t="shared" si="108"/>
        <v>0</v>
      </c>
      <c r="EP12" s="186">
        <f t="shared" si="109"/>
        <v>-2.9499999999999993</v>
      </c>
      <c r="EQ12" s="186">
        <f t="shared" si="110"/>
        <v>8.7024999999999952</v>
      </c>
      <c r="ER12" s="186">
        <f t="shared" si="111"/>
        <v>0</v>
      </c>
      <c r="ES12" s="186"/>
      <c r="ET12" s="186">
        <f t="shared" si="112"/>
        <v>0</v>
      </c>
      <c r="EU12" s="186">
        <f t="shared" si="113"/>
        <v>-20</v>
      </c>
      <c r="EV12" s="186">
        <f t="shared" si="114"/>
        <v>400</v>
      </c>
      <c r="EW12" s="186">
        <f t="shared" si="115"/>
        <v>0</v>
      </c>
      <c r="EX12" s="186"/>
      <c r="EY12" s="186">
        <f t="shared" si="116"/>
        <v>0</v>
      </c>
      <c r="EZ12" s="186">
        <f t="shared" si="117"/>
        <v>-18.666666666666664</v>
      </c>
      <c r="FA12" s="186">
        <f t="shared" si="118"/>
        <v>348.44444444444434</v>
      </c>
      <c r="FB12" s="186">
        <f t="shared" si="119"/>
        <v>0</v>
      </c>
      <c r="FC12" s="186"/>
      <c r="FD12" s="186">
        <f t="shared" si="120"/>
        <v>0</v>
      </c>
      <c r="FE12" s="186">
        <f t="shared" si="121"/>
        <v>-17.25</v>
      </c>
      <c r="FF12" s="186">
        <f t="shared" si="122"/>
        <v>297.5625</v>
      </c>
      <c r="FG12" s="186">
        <f t="shared" si="123"/>
        <v>0</v>
      </c>
      <c r="FH12" s="186"/>
      <c r="FI12" s="186">
        <f t="shared" si="124"/>
        <v>0</v>
      </c>
      <c r="FJ12" s="186">
        <f t="shared" si="125"/>
        <v>-17</v>
      </c>
      <c r="FK12" s="186">
        <f t="shared" si="126"/>
        <v>289</v>
      </c>
      <c r="FL12" s="186">
        <f t="shared" si="127"/>
        <v>0</v>
      </c>
      <c r="FM12" s="186"/>
      <c r="FN12" s="186">
        <f t="shared" si="128"/>
        <v>0</v>
      </c>
      <c r="FO12" s="186">
        <f t="shared" si="129"/>
        <v>-14.75</v>
      </c>
      <c r="FP12" s="186">
        <f t="shared" si="130"/>
        <v>217.5625</v>
      </c>
      <c r="FQ12" s="186">
        <f t="shared" si="131"/>
        <v>0</v>
      </c>
      <c r="FR12" s="186"/>
      <c r="FS12" s="186">
        <f t="shared" si="132"/>
        <v>0</v>
      </c>
      <c r="FT12" s="186">
        <f t="shared" si="133"/>
        <v>-14.2</v>
      </c>
      <c r="FU12" s="186">
        <f t="shared" si="134"/>
        <v>201.64</v>
      </c>
      <c r="FV12" s="186">
        <f t="shared" si="135"/>
        <v>0</v>
      </c>
      <c r="FW12" s="186"/>
      <c r="FX12" s="186">
        <f t="shared" si="136"/>
        <v>0</v>
      </c>
      <c r="FY12" s="186">
        <f t="shared" si="137"/>
        <v>-13.2</v>
      </c>
      <c r="FZ12" s="186">
        <f t="shared" si="138"/>
        <v>174.23999999999998</v>
      </c>
      <c r="GA12" s="186">
        <f t="shared" si="139"/>
        <v>0</v>
      </c>
      <c r="GB12" s="186"/>
      <c r="GC12" s="186">
        <f t="shared" si="140"/>
        <v>0</v>
      </c>
      <c r="GD12" s="186">
        <f t="shared" si="141"/>
        <v>-13.600000000000001</v>
      </c>
      <c r="GE12" s="186">
        <f t="shared" si="142"/>
        <v>184.96000000000004</v>
      </c>
      <c r="GF12" s="186">
        <f t="shared" si="143"/>
        <v>0</v>
      </c>
      <c r="GG12" s="186"/>
      <c r="GH12" s="186">
        <f t="shared" si="144"/>
        <v>0</v>
      </c>
      <c r="GI12" s="186">
        <f t="shared" si="145"/>
        <v>-11.2</v>
      </c>
      <c r="GJ12" s="186">
        <f t="shared" si="146"/>
        <v>125.43999999999998</v>
      </c>
      <c r="GK12" s="186">
        <f t="shared" si="147"/>
        <v>0</v>
      </c>
      <c r="GL12" s="186"/>
      <c r="GM12" s="186">
        <f t="shared" si="148"/>
        <v>0</v>
      </c>
      <c r="GN12" s="186">
        <f t="shared" si="149"/>
        <v>-10.5</v>
      </c>
      <c r="GO12" s="186">
        <f t="shared" si="150"/>
        <v>110.25</v>
      </c>
      <c r="GP12" s="186">
        <f t="shared" si="151"/>
        <v>0</v>
      </c>
      <c r="GQ12" s="187"/>
      <c r="GR12" s="186">
        <f t="shared" si="152"/>
        <v>0</v>
      </c>
      <c r="GS12" s="186">
        <f t="shared" si="153"/>
        <v>-9.8333333333333321</v>
      </c>
      <c r="GT12" s="186">
        <f t="shared" si="154"/>
        <v>96.694444444444414</v>
      </c>
      <c r="GU12" s="186">
        <f t="shared" si="155"/>
        <v>0</v>
      </c>
      <c r="GV12" s="187"/>
      <c r="GW12" s="186">
        <f t="shared" si="156"/>
        <v>0</v>
      </c>
      <c r="GX12" s="186">
        <f t="shared" si="157"/>
        <v>-9.3333333333333321</v>
      </c>
      <c r="GY12" s="186">
        <f t="shared" si="158"/>
        <v>87.111111111111086</v>
      </c>
      <c r="GZ12" s="186">
        <f t="shared" si="159"/>
        <v>0</v>
      </c>
    </row>
    <row r="13" spans="1:208">
      <c r="A13" s="178">
        <f t="shared" si="160"/>
        <v>17</v>
      </c>
      <c r="B13" s="179" t="s">
        <v>22</v>
      </c>
      <c r="C13" s="180">
        <f t="shared" si="161"/>
        <v>17.899999999999999</v>
      </c>
      <c r="D13" s="186"/>
      <c r="E13" s="186">
        <f t="shared" si="162"/>
        <v>0</v>
      </c>
      <c r="F13" s="186">
        <f t="shared" si="163"/>
        <v>-18.285714285714285</v>
      </c>
      <c r="G13" s="186">
        <f t="shared" si="164"/>
        <v>334.36734693877548</v>
      </c>
      <c r="H13" s="186">
        <f t="shared" si="165"/>
        <v>0</v>
      </c>
      <c r="I13" s="186"/>
      <c r="J13" s="186">
        <f t="shared" si="4"/>
        <v>0</v>
      </c>
      <c r="K13" s="186">
        <f t="shared" si="5"/>
        <v>-18.875</v>
      </c>
      <c r="L13" s="186">
        <f t="shared" si="6"/>
        <v>356.265625</v>
      </c>
      <c r="M13" s="186">
        <f t="shared" si="7"/>
        <v>0</v>
      </c>
      <c r="N13" s="186"/>
      <c r="O13" s="186">
        <f t="shared" si="8"/>
        <v>0</v>
      </c>
      <c r="P13" s="186">
        <f t="shared" si="9"/>
        <v>-15.799999999999997</v>
      </c>
      <c r="Q13" s="186">
        <f t="shared" si="10"/>
        <v>249.6399999999999</v>
      </c>
      <c r="R13" s="186">
        <f t="shared" si="11"/>
        <v>0</v>
      </c>
      <c r="S13" s="186"/>
      <c r="T13" s="186">
        <f t="shared" si="12"/>
        <v>0</v>
      </c>
      <c r="U13" s="186">
        <f t="shared" si="13"/>
        <v>-15.666666666666664</v>
      </c>
      <c r="V13" s="186">
        <f t="shared" si="14"/>
        <v>245.44444444444437</v>
      </c>
      <c r="W13" s="186">
        <f t="shared" si="15"/>
        <v>0</v>
      </c>
      <c r="X13" s="186"/>
      <c r="Y13" s="186">
        <f t="shared" si="16"/>
        <v>0</v>
      </c>
      <c r="Z13" s="186">
        <f t="shared" si="17"/>
        <v>-14.571428571428569</v>
      </c>
      <c r="AA13" s="186">
        <f t="shared" si="18"/>
        <v>212.32653061224485</v>
      </c>
      <c r="AB13" s="186">
        <f t="shared" si="19"/>
        <v>0</v>
      </c>
      <c r="AC13" s="186"/>
      <c r="AD13" s="186">
        <f t="shared" si="20"/>
        <v>0</v>
      </c>
      <c r="AE13" s="186">
        <f t="shared" si="21"/>
        <v>-12.857142857142858</v>
      </c>
      <c r="AF13" s="186">
        <f t="shared" si="22"/>
        <v>165.30612244897961</v>
      </c>
      <c r="AG13" s="186">
        <f t="shared" si="23"/>
        <v>0</v>
      </c>
      <c r="AH13" s="186"/>
      <c r="AI13" s="186">
        <f t="shared" si="24"/>
        <v>0</v>
      </c>
      <c r="AJ13" s="186">
        <f t="shared" si="25"/>
        <v>-12.375</v>
      </c>
      <c r="AK13" s="186">
        <f t="shared" si="26"/>
        <v>153.140625</v>
      </c>
      <c r="AL13" s="186">
        <f t="shared" si="27"/>
        <v>0</v>
      </c>
      <c r="AM13" s="186"/>
      <c r="AN13" s="186">
        <f t="shared" si="28"/>
        <v>0</v>
      </c>
      <c r="AO13" s="186">
        <f t="shared" si="29"/>
        <v>-11.111111111111111</v>
      </c>
      <c r="AP13" s="186">
        <f t="shared" si="30"/>
        <v>123.45679012345678</v>
      </c>
      <c r="AQ13" s="186">
        <f t="shared" si="31"/>
        <v>0</v>
      </c>
      <c r="AR13" s="186"/>
      <c r="AS13" s="186">
        <f t="shared" si="32"/>
        <v>0</v>
      </c>
      <c r="AT13" s="186">
        <f t="shared" si="33"/>
        <v>-12.100000000000001</v>
      </c>
      <c r="AU13" s="186">
        <f t="shared" si="34"/>
        <v>146.41000000000003</v>
      </c>
      <c r="AV13" s="186">
        <f t="shared" si="35"/>
        <v>0</v>
      </c>
      <c r="AW13" s="186"/>
      <c r="AX13" s="186">
        <f t="shared" si="36"/>
        <v>0</v>
      </c>
      <c r="AY13" s="186">
        <f t="shared" si="37"/>
        <v>-9.3999999999999986</v>
      </c>
      <c r="AZ13" s="186">
        <f t="shared" si="38"/>
        <v>88.359999999999971</v>
      </c>
      <c r="BA13" s="186">
        <f t="shared" si="39"/>
        <v>0</v>
      </c>
      <c r="BB13" s="186"/>
      <c r="BC13" s="186">
        <f t="shared" si="40"/>
        <v>0</v>
      </c>
      <c r="BD13" s="186">
        <f t="shared" si="41"/>
        <v>-9</v>
      </c>
      <c r="BE13" s="186">
        <f t="shared" si="42"/>
        <v>81</v>
      </c>
      <c r="BF13" s="186">
        <f t="shared" si="43"/>
        <v>0</v>
      </c>
      <c r="BG13" s="186"/>
      <c r="BH13" s="186">
        <f t="shared" si="44"/>
        <v>0</v>
      </c>
      <c r="BI13" s="186">
        <f t="shared" si="45"/>
        <v>-8.5</v>
      </c>
      <c r="BJ13" s="186">
        <f t="shared" si="46"/>
        <v>72.25</v>
      </c>
      <c r="BK13" s="186">
        <f t="shared" si="47"/>
        <v>0</v>
      </c>
      <c r="BL13" s="186"/>
      <c r="BM13" s="186">
        <f t="shared" si="48"/>
        <v>0</v>
      </c>
      <c r="BN13" s="186">
        <f t="shared" si="49"/>
        <v>-9.25</v>
      </c>
      <c r="BO13" s="186">
        <f t="shared" si="50"/>
        <v>85.5625</v>
      </c>
      <c r="BP13" s="186">
        <f t="shared" si="51"/>
        <v>0</v>
      </c>
      <c r="BQ13" s="186"/>
      <c r="BR13" s="186">
        <f t="shared" si="52"/>
        <v>0</v>
      </c>
      <c r="BS13" s="186">
        <f t="shared" si="53"/>
        <v>-7.3999999999999986</v>
      </c>
      <c r="BT13" s="186">
        <f t="shared" si="54"/>
        <v>54.759999999999977</v>
      </c>
      <c r="BU13" s="186">
        <f t="shared" si="55"/>
        <v>0</v>
      </c>
      <c r="BV13" s="186"/>
      <c r="BW13" s="186">
        <f t="shared" si="56"/>
        <v>0</v>
      </c>
      <c r="BX13" s="186">
        <f t="shared" si="57"/>
        <v>-7.571428571428573</v>
      </c>
      <c r="BY13" s="186">
        <f t="shared" si="58"/>
        <v>57.326530612244923</v>
      </c>
      <c r="BZ13" s="186">
        <f t="shared" si="59"/>
        <v>0</v>
      </c>
      <c r="CA13" s="186"/>
      <c r="CB13" s="186">
        <f t="shared" si="60"/>
        <v>0</v>
      </c>
      <c r="CC13" s="186">
        <f t="shared" si="61"/>
        <v>-7.5</v>
      </c>
      <c r="CD13" s="186">
        <f t="shared" si="62"/>
        <v>56.25</v>
      </c>
      <c r="CE13" s="186">
        <f t="shared" si="63"/>
        <v>0</v>
      </c>
      <c r="CF13" s="186"/>
      <c r="CG13" s="186">
        <f t="shared" si="64"/>
        <v>0</v>
      </c>
      <c r="CH13" s="186">
        <f t="shared" si="65"/>
        <v>-7</v>
      </c>
      <c r="CI13" s="186">
        <f t="shared" si="66"/>
        <v>49</v>
      </c>
      <c r="CJ13" s="186">
        <f t="shared" si="67"/>
        <v>0</v>
      </c>
      <c r="CK13" s="186"/>
      <c r="CL13" s="186">
        <f t="shared" si="68"/>
        <v>0</v>
      </c>
      <c r="CM13" s="186">
        <f t="shared" si="69"/>
        <v>-6.6000000000000014</v>
      </c>
      <c r="CN13" s="186">
        <f t="shared" si="70"/>
        <v>43.560000000000016</v>
      </c>
      <c r="CO13" s="186">
        <f t="shared" si="71"/>
        <v>0</v>
      </c>
      <c r="CP13" s="186"/>
      <c r="CQ13" s="186">
        <f t="shared" si="72"/>
        <v>0</v>
      </c>
      <c r="CR13" s="186">
        <f t="shared" si="73"/>
        <v>-6</v>
      </c>
      <c r="CS13" s="186">
        <f t="shared" si="74"/>
        <v>36</v>
      </c>
      <c r="CT13" s="186">
        <f t="shared" si="75"/>
        <v>0</v>
      </c>
      <c r="CU13" s="186"/>
      <c r="CV13" s="186">
        <f t="shared" si="76"/>
        <v>0</v>
      </c>
      <c r="CW13" s="186">
        <f t="shared" si="77"/>
        <v>-6</v>
      </c>
      <c r="CX13" s="186">
        <f t="shared" si="78"/>
        <v>36</v>
      </c>
      <c r="CY13" s="186">
        <f t="shared" si="79"/>
        <v>0</v>
      </c>
      <c r="CZ13" s="186"/>
      <c r="DA13" s="186">
        <f t="shared" si="80"/>
        <v>0</v>
      </c>
      <c r="DB13" s="186">
        <f t="shared" si="81"/>
        <v>-6</v>
      </c>
      <c r="DC13" s="186">
        <f t="shared" si="82"/>
        <v>36</v>
      </c>
      <c r="DD13" s="186">
        <f t="shared" si="83"/>
        <v>0</v>
      </c>
      <c r="DE13" s="186"/>
      <c r="DF13" s="186">
        <f t="shared" si="84"/>
        <v>0</v>
      </c>
      <c r="DG13" s="186">
        <f t="shared" si="85"/>
        <v>-8.75</v>
      </c>
      <c r="DH13" s="186">
        <f t="shared" si="86"/>
        <v>76.5625</v>
      </c>
      <c r="DI13" s="186">
        <f t="shared" si="87"/>
        <v>0</v>
      </c>
      <c r="DJ13" s="187"/>
      <c r="DK13" s="186">
        <f t="shared" si="88"/>
        <v>0</v>
      </c>
      <c r="DL13" s="186">
        <f t="shared" si="89"/>
        <v>-7.5555555555555571</v>
      </c>
      <c r="DM13" s="186">
        <f t="shared" si="90"/>
        <v>57.086419753086446</v>
      </c>
      <c r="DN13" s="186">
        <f t="shared" si="91"/>
        <v>0</v>
      </c>
      <c r="DO13" s="187"/>
      <c r="DP13" s="186">
        <f t="shared" si="92"/>
        <v>0</v>
      </c>
      <c r="DQ13" s="186">
        <f t="shared" si="93"/>
        <v>-6.3000000000000007</v>
      </c>
      <c r="DR13" s="186">
        <f t="shared" si="94"/>
        <v>39.690000000000012</v>
      </c>
      <c r="DS13" s="186">
        <f t="shared" si="95"/>
        <v>0</v>
      </c>
      <c r="DT13" s="187"/>
      <c r="DU13" s="186">
        <f t="shared" si="0"/>
        <v>0</v>
      </c>
      <c r="DV13" s="186">
        <f t="shared" si="1"/>
        <v>-5.5555555555555571</v>
      </c>
      <c r="DW13" s="186">
        <f t="shared" si="2"/>
        <v>30.864197530864214</v>
      </c>
      <c r="DX13" s="186">
        <f t="shared" si="3"/>
        <v>0</v>
      </c>
      <c r="DY13" s="186"/>
      <c r="DZ13" s="186">
        <f t="shared" si="96"/>
        <v>0</v>
      </c>
      <c r="EA13" s="186">
        <f t="shared" si="97"/>
        <v>-5.3571428571428577</v>
      </c>
      <c r="EB13" s="186">
        <f t="shared" si="98"/>
        <v>28.698979591836739</v>
      </c>
      <c r="EC13" s="186">
        <f t="shared" si="99"/>
        <v>0</v>
      </c>
      <c r="ED13" s="186"/>
      <c r="EE13" s="186">
        <f t="shared" si="100"/>
        <v>0</v>
      </c>
      <c r="EF13" s="186">
        <f t="shared" si="101"/>
        <v>-4</v>
      </c>
      <c r="EG13" s="186">
        <f t="shared" si="102"/>
        <v>16</v>
      </c>
      <c r="EH13" s="186">
        <f t="shared" si="103"/>
        <v>0</v>
      </c>
      <c r="EI13" s="186"/>
      <c r="EJ13" s="186">
        <f t="shared" si="104"/>
        <v>0</v>
      </c>
      <c r="EK13" s="186">
        <f t="shared" si="105"/>
        <v>-3.1999999999999993</v>
      </c>
      <c r="EL13" s="186">
        <f t="shared" si="106"/>
        <v>10.239999999999995</v>
      </c>
      <c r="EM13" s="186">
        <f t="shared" si="107"/>
        <v>0</v>
      </c>
      <c r="EN13" s="186">
        <v>1</v>
      </c>
      <c r="EO13" s="186">
        <f t="shared" si="108"/>
        <v>17.5</v>
      </c>
      <c r="EP13" s="186">
        <f t="shared" si="109"/>
        <v>-1.9499999999999993</v>
      </c>
      <c r="EQ13" s="186">
        <f t="shared" si="110"/>
        <v>3.8024999999999971</v>
      </c>
      <c r="ER13" s="186">
        <f t="shared" si="111"/>
        <v>3.8024999999999971</v>
      </c>
      <c r="ES13" s="186"/>
      <c r="ET13" s="186">
        <f t="shared" si="112"/>
        <v>0</v>
      </c>
      <c r="EU13" s="186">
        <f t="shared" si="113"/>
        <v>-19</v>
      </c>
      <c r="EV13" s="186">
        <f t="shared" si="114"/>
        <v>361</v>
      </c>
      <c r="EW13" s="186">
        <f t="shared" si="115"/>
        <v>0</v>
      </c>
      <c r="EX13" s="186"/>
      <c r="EY13" s="186">
        <f t="shared" si="116"/>
        <v>0</v>
      </c>
      <c r="EZ13" s="186">
        <f t="shared" si="117"/>
        <v>-17.666666666666664</v>
      </c>
      <c r="FA13" s="186">
        <f t="shared" si="118"/>
        <v>312.11111111111103</v>
      </c>
      <c r="FB13" s="186">
        <f t="shared" si="119"/>
        <v>0</v>
      </c>
      <c r="FC13" s="186"/>
      <c r="FD13" s="186">
        <f t="shared" si="120"/>
        <v>0</v>
      </c>
      <c r="FE13" s="186">
        <f t="shared" si="121"/>
        <v>-16.25</v>
      </c>
      <c r="FF13" s="186">
        <f t="shared" si="122"/>
        <v>264.0625</v>
      </c>
      <c r="FG13" s="186">
        <f t="shared" si="123"/>
        <v>0</v>
      </c>
      <c r="FH13" s="186"/>
      <c r="FI13" s="186">
        <f t="shared" si="124"/>
        <v>0</v>
      </c>
      <c r="FJ13" s="186">
        <f t="shared" si="125"/>
        <v>-16</v>
      </c>
      <c r="FK13" s="186">
        <f t="shared" si="126"/>
        <v>256</v>
      </c>
      <c r="FL13" s="186">
        <f t="shared" si="127"/>
        <v>0</v>
      </c>
      <c r="FM13" s="186"/>
      <c r="FN13" s="186">
        <f t="shared" si="128"/>
        <v>0</v>
      </c>
      <c r="FO13" s="186">
        <f t="shared" si="129"/>
        <v>-13.75</v>
      </c>
      <c r="FP13" s="186">
        <f t="shared" si="130"/>
        <v>189.0625</v>
      </c>
      <c r="FQ13" s="186">
        <f t="shared" si="131"/>
        <v>0</v>
      </c>
      <c r="FR13" s="186"/>
      <c r="FS13" s="186">
        <f t="shared" si="132"/>
        <v>0</v>
      </c>
      <c r="FT13" s="186">
        <f t="shared" si="133"/>
        <v>-13.2</v>
      </c>
      <c r="FU13" s="186">
        <f t="shared" si="134"/>
        <v>174.23999999999998</v>
      </c>
      <c r="FV13" s="186">
        <f t="shared" si="135"/>
        <v>0</v>
      </c>
      <c r="FW13" s="186"/>
      <c r="FX13" s="186">
        <f t="shared" si="136"/>
        <v>0</v>
      </c>
      <c r="FY13" s="186">
        <f t="shared" si="137"/>
        <v>-12.2</v>
      </c>
      <c r="FZ13" s="186">
        <f t="shared" si="138"/>
        <v>148.83999999999997</v>
      </c>
      <c r="GA13" s="186">
        <f t="shared" si="139"/>
        <v>0</v>
      </c>
      <c r="GB13" s="186"/>
      <c r="GC13" s="186">
        <f t="shared" si="140"/>
        <v>0</v>
      </c>
      <c r="GD13" s="186">
        <f t="shared" si="141"/>
        <v>-12.600000000000001</v>
      </c>
      <c r="GE13" s="186">
        <f t="shared" si="142"/>
        <v>158.76000000000005</v>
      </c>
      <c r="GF13" s="186">
        <f t="shared" si="143"/>
        <v>0</v>
      </c>
      <c r="GG13" s="186"/>
      <c r="GH13" s="186">
        <f t="shared" si="144"/>
        <v>0</v>
      </c>
      <c r="GI13" s="186">
        <f t="shared" si="145"/>
        <v>-10.199999999999999</v>
      </c>
      <c r="GJ13" s="186">
        <f t="shared" si="146"/>
        <v>104.03999999999999</v>
      </c>
      <c r="GK13" s="186">
        <f t="shared" si="147"/>
        <v>0</v>
      </c>
      <c r="GL13" s="186"/>
      <c r="GM13" s="186">
        <f t="shared" si="148"/>
        <v>0</v>
      </c>
      <c r="GN13" s="186">
        <f t="shared" si="149"/>
        <v>-9.5</v>
      </c>
      <c r="GO13" s="186">
        <f t="shared" si="150"/>
        <v>90.25</v>
      </c>
      <c r="GP13" s="186">
        <f t="shared" si="151"/>
        <v>0</v>
      </c>
      <c r="GQ13" s="187"/>
      <c r="GR13" s="186">
        <f t="shared" si="152"/>
        <v>0</v>
      </c>
      <c r="GS13" s="186">
        <f t="shared" si="153"/>
        <v>-8.8333333333333321</v>
      </c>
      <c r="GT13" s="186">
        <f t="shared" si="154"/>
        <v>78.027777777777757</v>
      </c>
      <c r="GU13" s="186">
        <f t="shared" si="155"/>
        <v>0</v>
      </c>
      <c r="GV13" s="187"/>
      <c r="GW13" s="186">
        <f t="shared" si="156"/>
        <v>0</v>
      </c>
      <c r="GX13" s="186">
        <f t="shared" si="157"/>
        <v>-8.3333333333333321</v>
      </c>
      <c r="GY13" s="186">
        <f t="shared" si="158"/>
        <v>69.444444444444429</v>
      </c>
      <c r="GZ13" s="186">
        <f t="shared" si="159"/>
        <v>0</v>
      </c>
    </row>
    <row r="14" spans="1:208">
      <c r="A14" s="178">
        <f t="shared" si="160"/>
        <v>18</v>
      </c>
      <c r="B14" s="179" t="s">
        <v>22</v>
      </c>
      <c r="C14" s="180">
        <f t="shared" si="161"/>
        <v>18.899999999999999</v>
      </c>
      <c r="D14" s="186"/>
      <c r="E14" s="186">
        <f t="shared" si="162"/>
        <v>0</v>
      </c>
      <c r="F14" s="186">
        <f t="shared" si="163"/>
        <v>-17.285714285714285</v>
      </c>
      <c r="G14" s="186">
        <f t="shared" si="164"/>
        <v>298.79591836734693</v>
      </c>
      <c r="H14" s="186">
        <f t="shared" si="165"/>
        <v>0</v>
      </c>
      <c r="I14" s="186"/>
      <c r="J14" s="186">
        <f t="shared" si="4"/>
        <v>0</v>
      </c>
      <c r="K14" s="186">
        <f t="shared" si="5"/>
        <v>-17.875</v>
      </c>
      <c r="L14" s="186">
        <f t="shared" si="6"/>
        <v>319.515625</v>
      </c>
      <c r="M14" s="186">
        <f t="shared" si="7"/>
        <v>0</v>
      </c>
      <c r="N14" s="186"/>
      <c r="O14" s="186">
        <f t="shared" si="8"/>
        <v>0</v>
      </c>
      <c r="P14" s="186">
        <f t="shared" si="9"/>
        <v>-14.799999999999997</v>
      </c>
      <c r="Q14" s="186">
        <f t="shared" si="10"/>
        <v>219.03999999999991</v>
      </c>
      <c r="R14" s="186">
        <f t="shared" si="11"/>
        <v>0</v>
      </c>
      <c r="S14" s="186"/>
      <c r="T14" s="186">
        <f t="shared" si="12"/>
        <v>0</v>
      </c>
      <c r="U14" s="186">
        <f t="shared" si="13"/>
        <v>-14.666666666666664</v>
      </c>
      <c r="V14" s="186">
        <f t="shared" si="14"/>
        <v>215.11111111111103</v>
      </c>
      <c r="W14" s="186">
        <f t="shared" si="15"/>
        <v>0</v>
      </c>
      <c r="X14" s="186"/>
      <c r="Y14" s="186">
        <f t="shared" si="16"/>
        <v>0</v>
      </c>
      <c r="Z14" s="186">
        <f t="shared" si="17"/>
        <v>-13.571428571428569</v>
      </c>
      <c r="AA14" s="186">
        <f t="shared" si="18"/>
        <v>184.18367346938771</v>
      </c>
      <c r="AB14" s="186">
        <f t="shared" si="19"/>
        <v>0</v>
      </c>
      <c r="AC14" s="186"/>
      <c r="AD14" s="186">
        <f t="shared" si="20"/>
        <v>0</v>
      </c>
      <c r="AE14" s="186">
        <f t="shared" si="21"/>
        <v>-11.857142857142858</v>
      </c>
      <c r="AF14" s="186">
        <f t="shared" si="22"/>
        <v>140.59183673469389</v>
      </c>
      <c r="AG14" s="186">
        <f t="shared" si="23"/>
        <v>0</v>
      </c>
      <c r="AH14" s="186"/>
      <c r="AI14" s="186">
        <f t="shared" si="24"/>
        <v>0</v>
      </c>
      <c r="AJ14" s="186">
        <f t="shared" si="25"/>
        <v>-11.375</v>
      </c>
      <c r="AK14" s="186">
        <f t="shared" si="26"/>
        <v>129.390625</v>
      </c>
      <c r="AL14" s="186">
        <f t="shared" si="27"/>
        <v>0</v>
      </c>
      <c r="AM14" s="186"/>
      <c r="AN14" s="186">
        <f t="shared" si="28"/>
        <v>0</v>
      </c>
      <c r="AO14" s="186">
        <f t="shared" si="29"/>
        <v>-10.111111111111111</v>
      </c>
      <c r="AP14" s="186">
        <f t="shared" si="30"/>
        <v>102.23456790123456</v>
      </c>
      <c r="AQ14" s="186">
        <f t="shared" si="31"/>
        <v>0</v>
      </c>
      <c r="AR14" s="186"/>
      <c r="AS14" s="186">
        <f t="shared" si="32"/>
        <v>0</v>
      </c>
      <c r="AT14" s="186">
        <f t="shared" si="33"/>
        <v>-11.100000000000001</v>
      </c>
      <c r="AU14" s="186">
        <f t="shared" si="34"/>
        <v>123.21000000000004</v>
      </c>
      <c r="AV14" s="186">
        <f t="shared" si="35"/>
        <v>0</v>
      </c>
      <c r="AW14" s="186"/>
      <c r="AX14" s="186">
        <f t="shared" si="36"/>
        <v>0</v>
      </c>
      <c r="AY14" s="186">
        <f t="shared" si="37"/>
        <v>-8.3999999999999986</v>
      </c>
      <c r="AZ14" s="186">
        <f t="shared" si="38"/>
        <v>70.559999999999974</v>
      </c>
      <c r="BA14" s="186">
        <f t="shared" si="39"/>
        <v>0</v>
      </c>
      <c r="BB14" s="186"/>
      <c r="BC14" s="186">
        <f t="shared" si="40"/>
        <v>0</v>
      </c>
      <c r="BD14" s="186">
        <f t="shared" si="41"/>
        <v>-8</v>
      </c>
      <c r="BE14" s="186">
        <f t="shared" si="42"/>
        <v>64</v>
      </c>
      <c r="BF14" s="186">
        <f t="shared" si="43"/>
        <v>0</v>
      </c>
      <c r="BG14" s="186"/>
      <c r="BH14" s="186">
        <f t="shared" si="44"/>
        <v>0</v>
      </c>
      <c r="BI14" s="186">
        <f t="shared" si="45"/>
        <v>-7.5</v>
      </c>
      <c r="BJ14" s="186">
        <f t="shared" si="46"/>
        <v>56.25</v>
      </c>
      <c r="BK14" s="186">
        <f t="shared" si="47"/>
        <v>0</v>
      </c>
      <c r="BL14" s="186"/>
      <c r="BM14" s="186">
        <f t="shared" si="48"/>
        <v>0</v>
      </c>
      <c r="BN14" s="186">
        <f t="shared" si="49"/>
        <v>-8.25</v>
      </c>
      <c r="BO14" s="186">
        <f t="shared" si="50"/>
        <v>68.0625</v>
      </c>
      <c r="BP14" s="186">
        <f t="shared" si="51"/>
        <v>0</v>
      </c>
      <c r="BQ14" s="186"/>
      <c r="BR14" s="186">
        <f t="shared" si="52"/>
        <v>0</v>
      </c>
      <c r="BS14" s="186">
        <f t="shared" si="53"/>
        <v>-6.3999999999999986</v>
      </c>
      <c r="BT14" s="186">
        <f t="shared" si="54"/>
        <v>40.95999999999998</v>
      </c>
      <c r="BU14" s="186">
        <f t="shared" si="55"/>
        <v>0</v>
      </c>
      <c r="BV14" s="186"/>
      <c r="BW14" s="186">
        <f t="shared" si="56"/>
        <v>0</v>
      </c>
      <c r="BX14" s="186">
        <f t="shared" si="57"/>
        <v>-6.571428571428573</v>
      </c>
      <c r="BY14" s="186">
        <f t="shared" si="58"/>
        <v>43.183673469387777</v>
      </c>
      <c r="BZ14" s="186">
        <f t="shared" si="59"/>
        <v>0</v>
      </c>
      <c r="CA14" s="186"/>
      <c r="CB14" s="186">
        <f t="shared" si="60"/>
        <v>0</v>
      </c>
      <c r="CC14" s="186">
        <f t="shared" si="61"/>
        <v>-6.5</v>
      </c>
      <c r="CD14" s="186">
        <f t="shared" si="62"/>
        <v>42.25</v>
      </c>
      <c r="CE14" s="186">
        <f t="shared" si="63"/>
        <v>0</v>
      </c>
      <c r="CF14" s="186"/>
      <c r="CG14" s="186">
        <f t="shared" si="64"/>
        <v>0</v>
      </c>
      <c r="CH14" s="186">
        <f t="shared" si="65"/>
        <v>-6</v>
      </c>
      <c r="CI14" s="186">
        <f t="shared" si="66"/>
        <v>36</v>
      </c>
      <c r="CJ14" s="186">
        <f t="shared" si="67"/>
        <v>0</v>
      </c>
      <c r="CK14" s="186"/>
      <c r="CL14" s="186">
        <f t="shared" si="68"/>
        <v>0</v>
      </c>
      <c r="CM14" s="186">
        <f t="shared" si="69"/>
        <v>-5.6000000000000014</v>
      </c>
      <c r="CN14" s="186">
        <f t="shared" si="70"/>
        <v>31.360000000000017</v>
      </c>
      <c r="CO14" s="186">
        <f t="shared" si="71"/>
        <v>0</v>
      </c>
      <c r="CP14" s="186"/>
      <c r="CQ14" s="186">
        <f t="shared" si="72"/>
        <v>0</v>
      </c>
      <c r="CR14" s="186">
        <f t="shared" si="73"/>
        <v>-5</v>
      </c>
      <c r="CS14" s="186">
        <f t="shared" si="74"/>
        <v>25</v>
      </c>
      <c r="CT14" s="186">
        <f t="shared" si="75"/>
        <v>0</v>
      </c>
      <c r="CU14" s="186"/>
      <c r="CV14" s="186">
        <f t="shared" si="76"/>
        <v>0</v>
      </c>
      <c r="CW14" s="186">
        <f t="shared" si="77"/>
        <v>-5</v>
      </c>
      <c r="CX14" s="186">
        <f t="shared" si="78"/>
        <v>25</v>
      </c>
      <c r="CY14" s="186">
        <f t="shared" si="79"/>
        <v>0</v>
      </c>
      <c r="CZ14" s="186"/>
      <c r="DA14" s="186">
        <f t="shared" si="80"/>
        <v>0</v>
      </c>
      <c r="DB14" s="186">
        <f t="shared" si="81"/>
        <v>-5</v>
      </c>
      <c r="DC14" s="186">
        <f t="shared" si="82"/>
        <v>25</v>
      </c>
      <c r="DD14" s="186">
        <f t="shared" si="83"/>
        <v>0</v>
      </c>
      <c r="DE14" s="186"/>
      <c r="DF14" s="186">
        <f t="shared" si="84"/>
        <v>0</v>
      </c>
      <c r="DG14" s="186">
        <f t="shared" si="85"/>
        <v>-7.75</v>
      </c>
      <c r="DH14" s="186">
        <f t="shared" si="86"/>
        <v>60.0625</v>
      </c>
      <c r="DI14" s="186">
        <f t="shared" si="87"/>
        <v>0</v>
      </c>
      <c r="DJ14" s="187"/>
      <c r="DK14" s="186">
        <f t="shared" si="88"/>
        <v>0</v>
      </c>
      <c r="DL14" s="186">
        <f t="shared" si="89"/>
        <v>-6.5555555555555571</v>
      </c>
      <c r="DM14" s="186">
        <f t="shared" si="90"/>
        <v>42.975308641975332</v>
      </c>
      <c r="DN14" s="186">
        <f t="shared" si="91"/>
        <v>0</v>
      </c>
      <c r="DO14" s="187"/>
      <c r="DP14" s="186">
        <f t="shared" si="92"/>
        <v>0</v>
      </c>
      <c r="DQ14" s="186">
        <f t="shared" si="93"/>
        <v>-5.3000000000000007</v>
      </c>
      <c r="DR14" s="186">
        <f t="shared" si="94"/>
        <v>28.090000000000007</v>
      </c>
      <c r="DS14" s="186">
        <f t="shared" si="95"/>
        <v>0</v>
      </c>
      <c r="DT14" s="187"/>
      <c r="DU14" s="186">
        <f t="shared" si="0"/>
        <v>0</v>
      </c>
      <c r="DV14" s="186">
        <f t="shared" si="1"/>
        <v>-4.5555555555555571</v>
      </c>
      <c r="DW14" s="186">
        <f t="shared" si="2"/>
        <v>20.7530864197531</v>
      </c>
      <c r="DX14" s="186">
        <f t="shared" si="3"/>
        <v>0</v>
      </c>
      <c r="DY14" s="186"/>
      <c r="DZ14" s="186">
        <f t="shared" si="96"/>
        <v>0</v>
      </c>
      <c r="EA14" s="186">
        <f t="shared" si="97"/>
        <v>-4.3571428571428577</v>
      </c>
      <c r="EB14" s="186">
        <f t="shared" si="98"/>
        <v>18.984693877551024</v>
      </c>
      <c r="EC14" s="186">
        <f t="shared" si="99"/>
        <v>0</v>
      </c>
      <c r="ED14" s="186"/>
      <c r="EE14" s="186">
        <f t="shared" si="100"/>
        <v>0</v>
      </c>
      <c r="EF14" s="186">
        <f t="shared" si="101"/>
        <v>-3</v>
      </c>
      <c r="EG14" s="186">
        <f t="shared" si="102"/>
        <v>9</v>
      </c>
      <c r="EH14" s="186">
        <f t="shared" si="103"/>
        <v>0</v>
      </c>
      <c r="EI14" s="186"/>
      <c r="EJ14" s="186">
        <f t="shared" si="104"/>
        <v>0</v>
      </c>
      <c r="EK14" s="186">
        <f t="shared" si="105"/>
        <v>-2.1999999999999993</v>
      </c>
      <c r="EL14" s="186">
        <f t="shared" si="106"/>
        <v>4.8399999999999972</v>
      </c>
      <c r="EM14" s="186">
        <f t="shared" si="107"/>
        <v>0</v>
      </c>
      <c r="EN14" s="186">
        <v>3</v>
      </c>
      <c r="EO14" s="186">
        <f t="shared" si="108"/>
        <v>55.5</v>
      </c>
      <c r="EP14" s="186">
        <f t="shared" si="109"/>
        <v>-0.94999999999999929</v>
      </c>
      <c r="EQ14" s="186">
        <f t="shared" si="110"/>
        <v>0.90249999999999864</v>
      </c>
      <c r="ER14" s="186">
        <f t="shared" si="111"/>
        <v>2.707499999999996</v>
      </c>
      <c r="ES14" s="186"/>
      <c r="ET14" s="186">
        <f t="shared" si="112"/>
        <v>0</v>
      </c>
      <c r="EU14" s="186">
        <f t="shared" si="113"/>
        <v>-18</v>
      </c>
      <c r="EV14" s="186">
        <f t="shared" si="114"/>
        <v>324</v>
      </c>
      <c r="EW14" s="186">
        <f t="shared" si="115"/>
        <v>0</v>
      </c>
      <c r="EX14" s="186"/>
      <c r="EY14" s="186">
        <f t="shared" si="116"/>
        <v>0</v>
      </c>
      <c r="EZ14" s="186">
        <f t="shared" si="117"/>
        <v>-16.666666666666664</v>
      </c>
      <c r="FA14" s="186">
        <f t="shared" si="118"/>
        <v>277.77777777777771</v>
      </c>
      <c r="FB14" s="186">
        <f t="shared" si="119"/>
        <v>0</v>
      </c>
      <c r="FC14" s="186"/>
      <c r="FD14" s="186">
        <f t="shared" si="120"/>
        <v>0</v>
      </c>
      <c r="FE14" s="186">
        <f t="shared" si="121"/>
        <v>-15.25</v>
      </c>
      <c r="FF14" s="186">
        <f t="shared" si="122"/>
        <v>232.5625</v>
      </c>
      <c r="FG14" s="186">
        <f t="shared" si="123"/>
        <v>0</v>
      </c>
      <c r="FH14" s="186"/>
      <c r="FI14" s="186">
        <f t="shared" si="124"/>
        <v>0</v>
      </c>
      <c r="FJ14" s="186">
        <f t="shared" si="125"/>
        <v>-15</v>
      </c>
      <c r="FK14" s="186">
        <f t="shared" si="126"/>
        <v>225</v>
      </c>
      <c r="FL14" s="186">
        <f t="shared" si="127"/>
        <v>0</v>
      </c>
      <c r="FM14" s="186"/>
      <c r="FN14" s="186">
        <f t="shared" si="128"/>
        <v>0</v>
      </c>
      <c r="FO14" s="186">
        <f t="shared" si="129"/>
        <v>-12.75</v>
      </c>
      <c r="FP14" s="186">
        <f t="shared" si="130"/>
        <v>162.5625</v>
      </c>
      <c r="FQ14" s="186">
        <f t="shared" si="131"/>
        <v>0</v>
      </c>
      <c r="FR14" s="186"/>
      <c r="FS14" s="186">
        <f t="shared" si="132"/>
        <v>0</v>
      </c>
      <c r="FT14" s="186">
        <f t="shared" si="133"/>
        <v>-12.2</v>
      </c>
      <c r="FU14" s="186">
        <f t="shared" si="134"/>
        <v>148.83999999999997</v>
      </c>
      <c r="FV14" s="186">
        <f t="shared" si="135"/>
        <v>0</v>
      </c>
      <c r="FW14" s="186"/>
      <c r="FX14" s="186">
        <f t="shared" si="136"/>
        <v>0</v>
      </c>
      <c r="FY14" s="186">
        <f t="shared" si="137"/>
        <v>-11.2</v>
      </c>
      <c r="FZ14" s="186">
        <f t="shared" si="138"/>
        <v>125.43999999999998</v>
      </c>
      <c r="GA14" s="186">
        <f t="shared" si="139"/>
        <v>0</v>
      </c>
      <c r="GB14" s="186"/>
      <c r="GC14" s="186">
        <f t="shared" si="140"/>
        <v>0</v>
      </c>
      <c r="GD14" s="186">
        <f t="shared" si="141"/>
        <v>-11.600000000000001</v>
      </c>
      <c r="GE14" s="186">
        <f t="shared" si="142"/>
        <v>134.56000000000003</v>
      </c>
      <c r="GF14" s="186">
        <f t="shared" si="143"/>
        <v>0</v>
      </c>
      <c r="GG14" s="186"/>
      <c r="GH14" s="186">
        <f t="shared" si="144"/>
        <v>0</v>
      </c>
      <c r="GI14" s="186">
        <f t="shared" si="145"/>
        <v>-9.1999999999999993</v>
      </c>
      <c r="GJ14" s="186">
        <f t="shared" si="146"/>
        <v>84.639999999999986</v>
      </c>
      <c r="GK14" s="186">
        <f t="shared" si="147"/>
        <v>0</v>
      </c>
      <c r="GL14" s="186"/>
      <c r="GM14" s="186">
        <f t="shared" si="148"/>
        <v>0</v>
      </c>
      <c r="GN14" s="186">
        <f t="shared" si="149"/>
        <v>-8.5</v>
      </c>
      <c r="GO14" s="186">
        <f t="shared" si="150"/>
        <v>72.25</v>
      </c>
      <c r="GP14" s="186">
        <f t="shared" si="151"/>
        <v>0</v>
      </c>
      <c r="GQ14" s="187"/>
      <c r="GR14" s="186">
        <f t="shared" si="152"/>
        <v>0</v>
      </c>
      <c r="GS14" s="186">
        <f t="shared" si="153"/>
        <v>-7.8333333333333321</v>
      </c>
      <c r="GT14" s="186">
        <f t="shared" si="154"/>
        <v>61.361111111111093</v>
      </c>
      <c r="GU14" s="186">
        <f t="shared" si="155"/>
        <v>0</v>
      </c>
      <c r="GV14" s="187"/>
      <c r="GW14" s="186">
        <f t="shared" si="156"/>
        <v>0</v>
      </c>
      <c r="GX14" s="186">
        <f t="shared" si="157"/>
        <v>-7.3333333333333321</v>
      </c>
      <c r="GY14" s="186">
        <f t="shared" si="158"/>
        <v>53.777777777777757</v>
      </c>
      <c r="GZ14" s="186">
        <f t="shared" si="159"/>
        <v>0</v>
      </c>
    </row>
    <row r="15" spans="1:208">
      <c r="A15" s="178">
        <f t="shared" si="160"/>
        <v>19</v>
      </c>
      <c r="B15" s="179" t="s">
        <v>22</v>
      </c>
      <c r="C15" s="180">
        <f t="shared" si="161"/>
        <v>19.899999999999999</v>
      </c>
      <c r="D15" s="186"/>
      <c r="E15" s="186">
        <f t="shared" si="162"/>
        <v>0</v>
      </c>
      <c r="F15" s="186">
        <f t="shared" si="163"/>
        <v>-16.285714285714285</v>
      </c>
      <c r="G15" s="186">
        <f t="shared" si="164"/>
        <v>265.22448979591832</v>
      </c>
      <c r="H15" s="186">
        <f t="shared" si="165"/>
        <v>0</v>
      </c>
      <c r="I15" s="186"/>
      <c r="J15" s="186">
        <f t="shared" si="4"/>
        <v>0</v>
      </c>
      <c r="K15" s="186">
        <f t="shared" si="5"/>
        <v>-16.875</v>
      </c>
      <c r="L15" s="186">
        <f t="shared" si="6"/>
        <v>284.765625</v>
      </c>
      <c r="M15" s="186">
        <f t="shared" si="7"/>
        <v>0</v>
      </c>
      <c r="N15" s="186"/>
      <c r="O15" s="186">
        <f t="shared" si="8"/>
        <v>0</v>
      </c>
      <c r="P15" s="186">
        <f t="shared" si="9"/>
        <v>-13.799999999999997</v>
      </c>
      <c r="Q15" s="186">
        <f t="shared" si="10"/>
        <v>190.43999999999991</v>
      </c>
      <c r="R15" s="186">
        <f t="shared" si="11"/>
        <v>0</v>
      </c>
      <c r="S15" s="186"/>
      <c r="T15" s="186">
        <f t="shared" si="12"/>
        <v>0</v>
      </c>
      <c r="U15" s="186">
        <f t="shared" si="13"/>
        <v>-13.666666666666664</v>
      </c>
      <c r="V15" s="186">
        <f t="shared" si="14"/>
        <v>186.77777777777771</v>
      </c>
      <c r="W15" s="186">
        <f t="shared" si="15"/>
        <v>0</v>
      </c>
      <c r="X15" s="186"/>
      <c r="Y15" s="186">
        <f t="shared" si="16"/>
        <v>0</v>
      </c>
      <c r="Z15" s="186">
        <f t="shared" si="17"/>
        <v>-12.571428571428569</v>
      </c>
      <c r="AA15" s="186">
        <f t="shared" si="18"/>
        <v>158.04081632653057</v>
      </c>
      <c r="AB15" s="186">
        <f t="shared" si="19"/>
        <v>0</v>
      </c>
      <c r="AC15" s="186"/>
      <c r="AD15" s="186">
        <f t="shared" si="20"/>
        <v>0</v>
      </c>
      <c r="AE15" s="186">
        <f t="shared" si="21"/>
        <v>-10.857142857142858</v>
      </c>
      <c r="AF15" s="186">
        <f t="shared" si="22"/>
        <v>117.87755102040818</v>
      </c>
      <c r="AG15" s="186">
        <f t="shared" si="23"/>
        <v>0</v>
      </c>
      <c r="AH15" s="186"/>
      <c r="AI15" s="186">
        <f t="shared" si="24"/>
        <v>0</v>
      </c>
      <c r="AJ15" s="186">
        <f t="shared" si="25"/>
        <v>-10.375</v>
      </c>
      <c r="AK15" s="186">
        <f t="shared" si="26"/>
        <v>107.640625</v>
      </c>
      <c r="AL15" s="186">
        <f t="shared" si="27"/>
        <v>0</v>
      </c>
      <c r="AM15" s="186"/>
      <c r="AN15" s="186">
        <f t="shared" si="28"/>
        <v>0</v>
      </c>
      <c r="AO15" s="186">
        <f t="shared" si="29"/>
        <v>-9.1111111111111107</v>
      </c>
      <c r="AP15" s="186">
        <f t="shared" si="30"/>
        <v>83.012345679012341</v>
      </c>
      <c r="AQ15" s="186">
        <f t="shared" si="31"/>
        <v>0</v>
      </c>
      <c r="AR15" s="186"/>
      <c r="AS15" s="186">
        <f t="shared" si="32"/>
        <v>0</v>
      </c>
      <c r="AT15" s="186">
        <f t="shared" si="33"/>
        <v>-10.100000000000001</v>
      </c>
      <c r="AU15" s="186">
        <f t="shared" si="34"/>
        <v>102.01000000000003</v>
      </c>
      <c r="AV15" s="186">
        <f t="shared" si="35"/>
        <v>0</v>
      </c>
      <c r="AW15" s="186"/>
      <c r="AX15" s="186">
        <f t="shared" si="36"/>
        <v>0</v>
      </c>
      <c r="AY15" s="186">
        <f t="shared" si="37"/>
        <v>-7.3999999999999986</v>
      </c>
      <c r="AZ15" s="186">
        <f t="shared" si="38"/>
        <v>54.759999999999977</v>
      </c>
      <c r="BA15" s="186">
        <f t="shared" si="39"/>
        <v>0</v>
      </c>
      <c r="BB15" s="186"/>
      <c r="BC15" s="186">
        <f t="shared" si="40"/>
        <v>0</v>
      </c>
      <c r="BD15" s="186">
        <f t="shared" si="41"/>
        <v>-7</v>
      </c>
      <c r="BE15" s="186">
        <f t="shared" si="42"/>
        <v>49</v>
      </c>
      <c r="BF15" s="186">
        <f t="shared" si="43"/>
        <v>0</v>
      </c>
      <c r="BG15" s="186"/>
      <c r="BH15" s="186">
        <f t="shared" si="44"/>
        <v>0</v>
      </c>
      <c r="BI15" s="186">
        <f t="shared" si="45"/>
        <v>-6.5</v>
      </c>
      <c r="BJ15" s="186">
        <f t="shared" si="46"/>
        <v>42.25</v>
      </c>
      <c r="BK15" s="186">
        <f t="shared" si="47"/>
        <v>0</v>
      </c>
      <c r="BL15" s="186"/>
      <c r="BM15" s="186">
        <f t="shared" si="48"/>
        <v>0</v>
      </c>
      <c r="BN15" s="186">
        <f t="shared" si="49"/>
        <v>-7.25</v>
      </c>
      <c r="BO15" s="186">
        <f t="shared" si="50"/>
        <v>52.5625</v>
      </c>
      <c r="BP15" s="186">
        <f t="shared" si="51"/>
        <v>0</v>
      </c>
      <c r="BQ15" s="186"/>
      <c r="BR15" s="186">
        <f t="shared" si="52"/>
        <v>0</v>
      </c>
      <c r="BS15" s="186">
        <f t="shared" si="53"/>
        <v>-5.3999999999999986</v>
      </c>
      <c r="BT15" s="186">
        <f t="shared" si="54"/>
        <v>29.159999999999986</v>
      </c>
      <c r="BU15" s="186">
        <f t="shared" si="55"/>
        <v>0</v>
      </c>
      <c r="BV15" s="186"/>
      <c r="BW15" s="186">
        <f t="shared" si="56"/>
        <v>0</v>
      </c>
      <c r="BX15" s="186">
        <f t="shared" si="57"/>
        <v>-5.571428571428573</v>
      </c>
      <c r="BY15" s="186">
        <f t="shared" si="58"/>
        <v>31.040816326530628</v>
      </c>
      <c r="BZ15" s="186">
        <f t="shared" si="59"/>
        <v>0</v>
      </c>
      <c r="CA15" s="186"/>
      <c r="CB15" s="186">
        <f t="shared" si="60"/>
        <v>0</v>
      </c>
      <c r="CC15" s="186">
        <f t="shared" si="61"/>
        <v>-5.5</v>
      </c>
      <c r="CD15" s="186">
        <f t="shared" si="62"/>
        <v>30.25</v>
      </c>
      <c r="CE15" s="186">
        <f t="shared" si="63"/>
        <v>0</v>
      </c>
      <c r="CF15" s="186"/>
      <c r="CG15" s="186">
        <f t="shared" si="64"/>
        <v>0</v>
      </c>
      <c r="CH15" s="186">
        <f t="shared" si="65"/>
        <v>-5</v>
      </c>
      <c r="CI15" s="186">
        <f t="shared" si="66"/>
        <v>25</v>
      </c>
      <c r="CJ15" s="186">
        <f t="shared" si="67"/>
        <v>0</v>
      </c>
      <c r="CK15" s="186"/>
      <c r="CL15" s="186">
        <f t="shared" si="68"/>
        <v>0</v>
      </c>
      <c r="CM15" s="186">
        <f t="shared" si="69"/>
        <v>-4.6000000000000014</v>
      </c>
      <c r="CN15" s="186">
        <f t="shared" si="70"/>
        <v>21.160000000000014</v>
      </c>
      <c r="CO15" s="186">
        <f t="shared" si="71"/>
        <v>0</v>
      </c>
      <c r="CP15" s="186"/>
      <c r="CQ15" s="186">
        <f t="shared" si="72"/>
        <v>0</v>
      </c>
      <c r="CR15" s="186">
        <f t="shared" si="73"/>
        <v>-4</v>
      </c>
      <c r="CS15" s="186">
        <f t="shared" si="74"/>
        <v>16</v>
      </c>
      <c r="CT15" s="186">
        <f t="shared" si="75"/>
        <v>0</v>
      </c>
      <c r="CU15" s="186"/>
      <c r="CV15" s="186">
        <f t="shared" si="76"/>
        <v>0</v>
      </c>
      <c r="CW15" s="186">
        <f t="shared" si="77"/>
        <v>-4</v>
      </c>
      <c r="CX15" s="186">
        <f t="shared" si="78"/>
        <v>16</v>
      </c>
      <c r="CY15" s="186">
        <f t="shared" si="79"/>
        <v>0</v>
      </c>
      <c r="CZ15" s="186"/>
      <c r="DA15" s="186">
        <f t="shared" si="80"/>
        <v>0</v>
      </c>
      <c r="DB15" s="186">
        <f t="shared" si="81"/>
        <v>-4</v>
      </c>
      <c r="DC15" s="186">
        <f t="shared" si="82"/>
        <v>16</v>
      </c>
      <c r="DD15" s="186">
        <f t="shared" si="83"/>
        <v>0</v>
      </c>
      <c r="DE15" s="186"/>
      <c r="DF15" s="186">
        <f t="shared" si="84"/>
        <v>0</v>
      </c>
      <c r="DG15" s="186">
        <f t="shared" si="85"/>
        <v>-6.75</v>
      </c>
      <c r="DH15" s="186">
        <f t="shared" si="86"/>
        <v>45.5625</v>
      </c>
      <c r="DI15" s="186">
        <f t="shared" si="87"/>
        <v>0</v>
      </c>
      <c r="DJ15" s="187"/>
      <c r="DK15" s="186">
        <f t="shared" si="88"/>
        <v>0</v>
      </c>
      <c r="DL15" s="186">
        <f t="shared" si="89"/>
        <v>-5.5555555555555571</v>
      </c>
      <c r="DM15" s="186">
        <f t="shared" si="90"/>
        <v>30.864197530864214</v>
      </c>
      <c r="DN15" s="186">
        <f t="shared" si="91"/>
        <v>0</v>
      </c>
      <c r="DO15" s="187"/>
      <c r="DP15" s="186">
        <f t="shared" si="92"/>
        <v>0</v>
      </c>
      <c r="DQ15" s="186">
        <f t="shared" si="93"/>
        <v>-4.3000000000000007</v>
      </c>
      <c r="DR15" s="186">
        <f t="shared" si="94"/>
        <v>18.490000000000006</v>
      </c>
      <c r="DS15" s="186">
        <f t="shared" si="95"/>
        <v>0</v>
      </c>
      <c r="DT15" s="187"/>
      <c r="DU15" s="186">
        <f t="shared" si="0"/>
        <v>0</v>
      </c>
      <c r="DV15" s="186">
        <f t="shared" si="1"/>
        <v>-3.5555555555555571</v>
      </c>
      <c r="DW15" s="186">
        <f t="shared" si="2"/>
        <v>12.641975308641987</v>
      </c>
      <c r="DX15" s="186">
        <f t="shared" si="3"/>
        <v>0</v>
      </c>
      <c r="DY15" s="186"/>
      <c r="DZ15" s="186">
        <f t="shared" si="96"/>
        <v>0</v>
      </c>
      <c r="EA15" s="186">
        <f t="shared" si="97"/>
        <v>-3.3571428571428577</v>
      </c>
      <c r="EB15" s="186">
        <f t="shared" si="98"/>
        <v>11.27040816326531</v>
      </c>
      <c r="EC15" s="186">
        <f t="shared" si="99"/>
        <v>0</v>
      </c>
      <c r="ED15" s="186"/>
      <c r="EE15" s="186">
        <f t="shared" si="100"/>
        <v>0</v>
      </c>
      <c r="EF15" s="186">
        <f t="shared" si="101"/>
        <v>-2</v>
      </c>
      <c r="EG15" s="186">
        <f t="shared" si="102"/>
        <v>4</v>
      </c>
      <c r="EH15" s="186">
        <f t="shared" si="103"/>
        <v>0</v>
      </c>
      <c r="EI15" s="186">
        <v>5</v>
      </c>
      <c r="EJ15" s="186">
        <f t="shared" si="104"/>
        <v>97.5</v>
      </c>
      <c r="EK15" s="186">
        <f t="shared" si="105"/>
        <v>-1.1999999999999993</v>
      </c>
      <c r="EL15" s="186">
        <f t="shared" si="106"/>
        <v>1.4399999999999984</v>
      </c>
      <c r="EM15" s="186">
        <f t="shared" si="107"/>
        <v>7.1999999999999922</v>
      </c>
      <c r="EN15" s="186">
        <v>12</v>
      </c>
      <c r="EO15" s="186">
        <f t="shared" si="108"/>
        <v>234</v>
      </c>
      <c r="EP15" s="186">
        <f t="shared" si="109"/>
        <v>5.0000000000000711E-2</v>
      </c>
      <c r="EQ15" s="186">
        <f t="shared" si="110"/>
        <v>2.5000000000000712E-3</v>
      </c>
      <c r="ER15" s="186">
        <f t="shared" si="111"/>
        <v>3.0000000000000852E-2</v>
      </c>
      <c r="ES15" s="186"/>
      <c r="ET15" s="186">
        <f t="shared" si="112"/>
        <v>0</v>
      </c>
      <c r="EU15" s="186">
        <f t="shared" si="113"/>
        <v>-17</v>
      </c>
      <c r="EV15" s="186">
        <f t="shared" si="114"/>
        <v>289</v>
      </c>
      <c r="EW15" s="186">
        <f t="shared" si="115"/>
        <v>0</v>
      </c>
      <c r="EX15" s="186"/>
      <c r="EY15" s="186">
        <f t="shared" si="116"/>
        <v>0</v>
      </c>
      <c r="EZ15" s="186">
        <f t="shared" si="117"/>
        <v>-15.666666666666664</v>
      </c>
      <c r="FA15" s="186">
        <f t="shared" si="118"/>
        <v>245.44444444444437</v>
      </c>
      <c r="FB15" s="186">
        <f t="shared" si="119"/>
        <v>0</v>
      </c>
      <c r="FC15" s="186"/>
      <c r="FD15" s="186">
        <f t="shared" si="120"/>
        <v>0</v>
      </c>
      <c r="FE15" s="186">
        <f t="shared" si="121"/>
        <v>-14.25</v>
      </c>
      <c r="FF15" s="186">
        <f t="shared" si="122"/>
        <v>203.0625</v>
      </c>
      <c r="FG15" s="186">
        <f t="shared" si="123"/>
        <v>0</v>
      </c>
      <c r="FH15" s="186"/>
      <c r="FI15" s="186">
        <f t="shared" si="124"/>
        <v>0</v>
      </c>
      <c r="FJ15" s="186">
        <f t="shared" si="125"/>
        <v>-14</v>
      </c>
      <c r="FK15" s="186">
        <f t="shared" si="126"/>
        <v>196</v>
      </c>
      <c r="FL15" s="186">
        <f t="shared" si="127"/>
        <v>0</v>
      </c>
      <c r="FM15" s="186"/>
      <c r="FN15" s="186">
        <f t="shared" si="128"/>
        <v>0</v>
      </c>
      <c r="FO15" s="186">
        <f t="shared" si="129"/>
        <v>-11.75</v>
      </c>
      <c r="FP15" s="186">
        <f t="shared" si="130"/>
        <v>138.0625</v>
      </c>
      <c r="FQ15" s="186">
        <f t="shared" si="131"/>
        <v>0</v>
      </c>
      <c r="FR15" s="186"/>
      <c r="FS15" s="186">
        <f t="shared" si="132"/>
        <v>0</v>
      </c>
      <c r="FT15" s="186">
        <f t="shared" si="133"/>
        <v>-11.2</v>
      </c>
      <c r="FU15" s="186">
        <f t="shared" si="134"/>
        <v>125.43999999999998</v>
      </c>
      <c r="FV15" s="186">
        <f t="shared" si="135"/>
        <v>0</v>
      </c>
      <c r="FW15" s="186"/>
      <c r="FX15" s="186">
        <f t="shared" si="136"/>
        <v>0</v>
      </c>
      <c r="FY15" s="186">
        <f t="shared" si="137"/>
        <v>-10.199999999999999</v>
      </c>
      <c r="FZ15" s="186">
        <f t="shared" si="138"/>
        <v>104.03999999999999</v>
      </c>
      <c r="GA15" s="186">
        <f t="shared" si="139"/>
        <v>0</v>
      </c>
      <c r="GB15" s="186"/>
      <c r="GC15" s="186">
        <f t="shared" si="140"/>
        <v>0</v>
      </c>
      <c r="GD15" s="186">
        <f t="shared" si="141"/>
        <v>-10.600000000000001</v>
      </c>
      <c r="GE15" s="186">
        <f t="shared" si="142"/>
        <v>112.36000000000003</v>
      </c>
      <c r="GF15" s="186">
        <f t="shared" si="143"/>
        <v>0</v>
      </c>
      <c r="GG15" s="186"/>
      <c r="GH15" s="186">
        <f t="shared" si="144"/>
        <v>0</v>
      </c>
      <c r="GI15" s="186">
        <f t="shared" si="145"/>
        <v>-8.1999999999999993</v>
      </c>
      <c r="GJ15" s="186">
        <f t="shared" si="146"/>
        <v>67.239999999999995</v>
      </c>
      <c r="GK15" s="186">
        <f t="shared" si="147"/>
        <v>0</v>
      </c>
      <c r="GL15" s="186"/>
      <c r="GM15" s="186">
        <f t="shared" si="148"/>
        <v>0</v>
      </c>
      <c r="GN15" s="186">
        <f t="shared" si="149"/>
        <v>-7.5</v>
      </c>
      <c r="GO15" s="186">
        <f t="shared" si="150"/>
        <v>56.25</v>
      </c>
      <c r="GP15" s="186">
        <f t="shared" si="151"/>
        <v>0</v>
      </c>
      <c r="GQ15" s="187"/>
      <c r="GR15" s="186">
        <f t="shared" si="152"/>
        <v>0</v>
      </c>
      <c r="GS15" s="186">
        <f t="shared" si="153"/>
        <v>-6.8333333333333321</v>
      </c>
      <c r="GT15" s="186">
        <f t="shared" si="154"/>
        <v>46.694444444444429</v>
      </c>
      <c r="GU15" s="186">
        <f t="shared" si="155"/>
        <v>0</v>
      </c>
      <c r="GV15" s="187"/>
      <c r="GW15" s="186">
        <f t="shared" si="156"/>
        <v>0</v>
      </c>
      <c r="GX15" s="186">
        <f t="shared" si="157"/>
        <v>-6.3333333333333321</v>
      </c>
      <c r="GY15" s="186">
        <f t="shared" si="158"/>
        <v>40.111111111111093</v>
      </c>
      <c r="GZ15" s="186">
        <f t="shared" si="159"/>
        <v>0</v>
      </c>
    </row>
    <row r="16" spans="1:208">
      <c r="A16" s="178">
        <f t="shared" si="160"/>
        <v>20</v>
      </c>
      <c r="B16" s="179" t="s">
        <v>22</v>
      </c>
      <c r="C16" s="180">
        <f t="shared" si="161"/>
        <v>20.9</v>
      </c>
      <c r="D16" s="186"/>
      <c r="E16" s="186">
        <f t="shared" si="162"/>
        <v>0</v>
      </c>
      <c r="F16" s="186">
        <f t="shared" si="163"/>
        <v>-15.285714285714285</v>
      </c>
      <c r="G16" s="186">
        <f t="shared" si="164"/>
        <v>233.65306122448976</v>
      </c>
      <c r="H16" s="186">
        <f t="shared" si="165"/>
        <v>0</v>
      </c>
      <c r="I16" s="186"/>
      <c r="J16" s="186">
        <f t="shared" si="4"/>
        <v>0</v>
      </c>
      <c r="K16" s="186">
        <f t="shared" si="5"/>
        <v>-15.875</v>
      </c>
      <c r="L16" s="186">
        <f t="shared" si="6"/>
        <v>252.015625</v>
      </c>
      <c r="M16" s="186">
        <f t="shared" si="7"/>
        <v>0</v>
      </c>
      <c r="N16" s="186"/>
      <c r="O16" s="186">
        <f t="shared" si="8"/>
        <v>0</v>
      </c>
      <c r="P16" s="186">
        <f t="shared" si="9"/>
        <v>-12.799999999999997</v>
      </c>
      <c r="Q16" s="186">
        <f t="shared" si="10"/>
        <v>163.83999999999992</v>
      </c>
      <c r="R16" s="186">
        <f t="shared" si="11"/>
        <v>0</v>
      </c>
      <c r="S16" s="186"/>
      <c r="T16" s="186">
        <f t="shared" si="12"/>
        <v>0</v>
      </c>
      <c r="U16" s="186">
        <f t="shared" si="13"/>
        <v>-12.666666666666664</v>
      </c>
      <c r="V16" s="186">
        <f t="shared" si="14"/>
        <v>160.44444444444437</v>
      </c>
      <c r="W16" s="186">
        <f t="shared" si="15"/>
        <v>0</v>
      </c>
      <c r="X16" s="186"/>
      <c r="Y16" s="186">
        <f t="shared" si="16"/>
        <v>0</v>
      </c>
      <c r="Z16" s="186">
        <f t="shared" si="17"/>
        <v>-11.571428571428569</v>
      </c>
      <c r="AA16" s="186">
        <f t="shared" si="18"/>
        <v>133.89795918367344</v>
      </c>
      <c r="AB16" s="186">
        <f t="shared" si="19"/>
        <v>0</v>
      </c>
      <c r="AC16" s="186"/>
      <c r="AD16" s="186">
        <f t="shared" si="20"/>
        <v>0</v>
      </c>
      <c r="AE16" s="186">
        <f t="shared" si="21"/>
        <v>-9.8571428571428577</v>
      </c>
      <c r="AF16" s="186">
        <f t="shared" si="22"/>
        <v>97.163265306122454</v>
      </c>
      <c r="AG16" s="186">
        <f t="shared" si="23"/>
        <v>0</v>
      </c>
      <c r="AH16" s="186"/>
      <c r="AI16" s="186">
        <f t="shared" si="24"/>
        <v>0</v>
      </c>
      <c r="AJ16" s="186">
        <f t="shared" si="25"/>
        <v>-9.375</v>
      </c>
      <c r="AK16" s="186">
        <f t="shared" si="26"/>
        <v>87.890625</v>
      </c>
      <c r="AL16" s="186">
        <f t="shared" si="27"/>
        <v>0</v>
      </c>
      <c r="AM16" s="186"/>
      <c r="AN16" s="186">
        <f t="shared" si="28"/>
        <v>0</v>
      </c>
      <c r="AO16" s="186">
        <f t="shared" si="29"/>
        <v>-8.1111111111111107</v>
      </c>
      <c r="AP16" s="186">
        <f t="shared" si="30"/>
        <v>65.790123456790113</v>
      </c>
      <c r="AQ16" s="186">
        <f t="shared" si="31"/>
        <v>0</v>
      </c>
      <c r="AR16" s="186"/>
      <c r="AS16" s="186">
        <f t="shared" si="32"/>
        <v>0</v>
      </c>
      <c r="AT16" s="186">
        <f t="shared" si="33"/>
        <v>-9.1000000000000014</v>
      </c>
      <c r="AU16" s="186">
        <f t="shared" si="34"/>
        <v>82.810000000000031</v>
      </c>
      <c r="AV16" s="186">
        <f t="shared" si="35"/>
        <v>0</v>
      </c>
      <c r="AW16" s="186"/>
      <c r="AX16" s="186">
        <f t="shared" si="36"/>
        <v>0</v>
      </c>
      <c r="AY16" s="186">
        <f t="shared" si="37"/>
        <v>-6.3999999999999986</v>
      </c>
      <c r="AZ16" s="186">
        <f t="shared" si="38"/>
        <v>40.95999999999998</v>
      </c>
      <c r="BA16" s="186">
        <f t="shared" si="39"/>
        <v>0</v>
      </c>
      <c r="BB16" s="186"/>
      <c r="BC16" s="186">
        <f t="shared" si="40"/>
        <v>0</v>
      </c>
      <c r="BD16" s="186">
        <f t="shared" si="41"/>
        <v>-6</v>
      </c>
      <c r="BE16" s="186">
        <f t="shared" si="42"/>
        <v>36</v>
      </c>
      <c r="BF16" s="186">
        <f t="shared" si="43"/>
        <v>0</v>
      </c>
      <c r="BG16" s="186"/>
      <c r="BH16" s="186">
        <f t="shared" si="44"/>
        <v>0</v>
      </c>
      <c r="BI16" s="186">
        <f t="shared" si="45"/>
        <v>-5.5</v>
      </c>
      <c r="BJ16" s="186">
        <f t="shared" si="46"/>
        <v>30.25</v>
      </c>
      <c r="BK16" s="186">
        <f t="shared" si="47"/>
        <v>0</v>
      </c>
      <c r="BL16" s="186"/>
      <c r="BM16" s="186">
        <f t="shared" si="48"/>
        <v>0</v>
      </c>
      <c r="BN16" s="186">
        <f t="shared" si="49"/>
        <v>-6.25</v>
      </c>
      <c r="BO16" s="186">
        <f t="shared" si="50"/>
        <v>39.0625</v>
      </c>
      <c r="BP16" s="186">
        <f t="shared" si="51"/>
        <v>0</v>
      </c>
      <c r="BQ16" s="186"/>
      <c r="BR16" s="186">
        <f t="shared" si="52"/>
        <v>0</v>
      </c>
      <c r="BS16" s="186">
        <f t="shared" si="53"/>
        <v>-4.3999999999999986</v>
      </c>
      <c r="BT16" s="186">
        <f t="shared" si="54"/>
        <v>19.359999999999989</v>
      </c>
      <c r="BU16" s="186">
        <f t="shared" si="55"/>
        <v>0</v>
      </c>
      <c r="BV16" s="186"/>
      <c r="BW16" s="186">
        <f t="shared" si="56"/>
        <v>0</v>
      </c>
      <c r="BX16" s="186">
        <f t="shared" si="57"/>
        <v>-4.571428571428573</v>
      </c>
      <c r="BY16" s="186">
        <f t="shared" si="58"/>
        <v>20.897959183673482</v>
      </c>
      <c r="BZ16" s="186">
        <f t="shared" si="59"/>
        <v>0</v>
      </c>
      <c r="CA16" s="186"/>
      <c r="CB16" s="186">
        <f t="shared" si="60"/>
        <v>0</v>
      </c>
      <c r="CC16" s="186">
        <f t="shared" si="61"/>
        <v>-4.5</v>
      </c>
      <c r="CD16" s="186">
        <f t="shared" si="62"/>
        <v>20.25</v>
      </c>
      <c r="CE16" s="186">
        <f t="shared" si="63"/>
        <v>0</v>
      </c>
      <c r="CF16" s="186"/>
      <c r="CG16" s="186">
        <f t="shared" si="64"/>
        <v>0</v>
      </c>
      <c r="CH16" s="186">
        <f t="shared" si="65"/>
        <v>-4</v>
      </c>
      <c r="CI16" s="186">
        <f t="shared" si="66"/>
        <v>16</v>
      </c>
      <c r="CJ16" s="186">
        <f t="shared" si="67"/>
        <v>0</v>
      </c>
      <c r="CK16" s="186"/>
      <c r="CL16" s="186">
        <f t="shared" si="68"/>
        <v>0</v>
      </c>
      <c r="CM16" s="186">
        <f t="shared" si="69"/>
        <v>-3.6000000000000014</v>
      </c>
      <c r="CN16" s="186">
        <f t="shared" si="70"/>
        <v>12.96000000000001</v>
      </c>
      <c r="CO16" s="186">
        <f t="shared" si="71"/>
        <v>0</v>
      </c>
      <c r="CP16" s="186"/>
      <c r="CQ16" s="186">
        <f t="shared" si="72"/>
        <v>0</v>
      </c>
      <c r="CR16" s="186">
        <f t="shared" si="73"/>
        <v>-3</v>
      </c>
      <c r="CS16" s="186">
        <f t="shared" si="74"/>
        <v>9</v>
      </c>
      <c r="CT16" s="186">
        <f t="shared" si="75"/>
        <v>0</v>
      </c>
      <c r="CU16" s="186"/>
      <c r="CV16" s="186">
        <f t="shared" si="76"/>
        <v>0</v>
      </c>
      <c r="CW16" s="186">
        <f t="shared" si="77"/>
        <v>-3</v>
      </c>
      <c r="CX16" s="186">
        <f t="shared" si="78"/>
        <v>9</v>
      </c>
      <c r="CY16" s="186">
        <f t="shared" si="79"/>
        <v>0</v>
      </c>
      <c r="CZ16" s="186"/>
      <c r="DA16" s="186">
        <f t="shared" si="80"/>
        <v>0</v>
      </c>
      <c r="DB16" s="186">
        <f t="shared" si="81"/>
        <v>-3</v>
      </c>
      <c r="DC16" s="186">
        <f t="shared" si="82"/>
        <v>9</v>
      </c>
      <c r="DD16" s="186">
        <f t="shared" si="83"/>
        <v>0</v>
      </c>
      <c r="DE16" s="186"/>
      <c r="DF16" s="186">
        <f t="shared" si="84"/>
        <v>0</v>
      </c>
      <c r="DG16" s="186">
        <f t="shared" si="85"/>
        <v>-5.75</v>
      </c>
      <c r="DH16" s="186">
        <f t="shared" si="86"/>
        <v>33.0625</v>
      </c>
      <c r="DI16" s="186">
        <f t="shared" si="87"/>
        <v>0</v>
      </c>
      <c r="DJ16" s="187"/>
      <c r="DK16" s="186">
        <f t="shared" si="88"/>
        <v>0</v>
      </c>
      <c r="DL16" s="186">
        <f t="shared" si="89"/>
        <v>-4.5555555555555571</v>
      </c>
      <c r="DM16" s="186">
        <f t="shared" si="90"/>
        <v>20.7530864197531</v>
      </c>
      <c r="DN16" s="186">
        <f t="shared" si="91"/>
        <v>0</v>
      </c>
      <c r="DO16" s="187"/>
      <c r="DP16" s="186">
        <f t="shared" si="92"/>
        <v>0</v>
      </c>
      <c r="DQ16" s="186">
        <f t="shared" si="93"/>
        <v>-3.3000000000000007</v>
      </c>
      <c r="DR16" s="186">
        <f t="shared" si="94"/>
        <v>10.890000000000004</v>
      </c>
      <c r="DS16" s="186">
        <f t="shared" si="95"/>
        <v>0</v>
      </c>
      <c r="DT16" s="187"/>
      <c r="DU16" s="186">
        <f t="shared" si="0"/>
        <v>0</v>
      </c>
      <c r="DV16" s="186">
        <f t="shared" si="1"/>
        <v>-2.5555555555555571</v>
      </c>
      <c r="DW16" s="186">
        <f t="shared" si="2"/>
        <v>6.5308641975308719</v>
      </c>
      <c r="DX16" s="186">
        <f t="shared" si="3"/>
        <v>0</v>
      </c>
      <c r="DY16" s="186"/>
      <c r="DZ16" s="186">
        <f t="shared" si="96"/>
        <v>0</v>
      </c>
      <c r="EA16" s="186">
        <f t="shared" si="97"/>
        <v>-2.3571428571428577</v>
      </c>
      <c r="EB16" s="186">
        <f t="shared" si="98"/>
        <v>5.5561224489795942</v>
      </c>
      <c r="EC16" s="186">
        <f t="shared" si="99"/>
        <v>0</v>
      </c>
      <c r="ED16" s="186">
        <v>5</v>
      </c>
      <c r="EE16" s="186">
        <f t="shared" si="100"/>
        <v>102.5</v>
      </c>
      <c r="EF16" s="186">
        <f t="shared" si="101"/>
        <v>-1</v>
      </c>
      <c r="EG16" s="186">
        <f t="shared" si="102"/>
        <v>1</v>
      </c>
      <c r="EH16" s="186">
        <f t="shared" si="103"/>
        <v>5</v>
      </c>
      <c r="EI16" s="186">
        <v>7</v>
      </c>
      <c r="EJ16" s="186">
        <f t="shared" si="104"/>
        <v>143.5</v>
      </c>
      <c r="EK16" s="186">
        <f t="shared" si="105"/>
        <v>-0.19999999999999929</v>
      </c>
      <c r="EL16" s="186">
        <f t="shared" si="106"/>
        <v>3.9999999999999716E-2</v>
      </c>
      <c r="EM16" s="186">
        <f t="shared" si="107"/>
        <v>0.27999999999999803</v>
      </c>
      <c r="EN16" s="186">
        <v>4</v>
      </c>
      <c r="EO16" s="186">
        <f t="shared" si="108"/>
        <v>82</v>
      </c>
      <c r="EP16" s="186">
        <f t="shared" si="109"/>
        <v>1.0500000000000007</v>
      </c>
      <c r="EQ16" s="186">
        <f t="shared" si="110"/>
        <v>1.1025000000000016</v>
      </c>
      <c r="ER16" s="186">
        <f t="shared" si="111"/>
        <v>4.4100000000000064</v>
      </c>
      <c r="ES16" s="186"/>
      <c r="ET16" s="186">
        <f t="shared" si="112"/>
        <v>0</v>
      </c>
      <c r="EU16" s="186">
        <f t="shared" si="113"/>
        <v>-16</v>
      </c>
      <c r="EV16" s="186">
        <f t="shared" si="114"/>
        <v>256</v>
      </c>
      <c r="EW16" s="186">
        <f t="shared" si="115"/>
        <v>0</v>
      </c>
      <c r="EX16" s="186"/>
      <c r="EY16" s="186">
        <f t="shared" si="116"/>
        <v>0</v>
      </c>
      <c r="EZ16" s="186">
        <f t="shared" si="117"/>
        <v>-14.666666666666664</v>
      </c>
      <c r="FA16" s="186">
        <f t="shared" si="118"/>
        <v>215.11111111111103</v>
      </c>
      <c r="FB16" s="186">
        <f t="shared" si="119"/>
        <v>0</v>
      </c>
      <c r="FC16" s="186"/>
      <c r="FD16" s="186">
        <f t="shared" si="120"/>
        <v>0</v>
      </c>
      <c r="FE16" s="186">
        <f t="shared" si="121"/>
        <v>-13.25</v>
      </c>
      <c r="FF16" s="186">
        <f t="shared" si="122"/>
        <v>175.5625</v>
      </c>
      <c r="FG16" s="186">
        <f t="shared" si="123"/>
        <v>0</v>
      </c>
      <c r="FH16" s="186"/>
      <c r="FI16" s="186">
        <f t="shared" si="124"/>
        <v>0</v>
      </c>
      <c r="FJ16" s="186">
        <f t="shared" si="125"/>
        <v>-13</v>
      </c>
      <c r="FK16" s="186">
        <f t="shared" si="126"/>
        <v>169</v>
      </c>
      <c r="FL16" s="186">
        <f t="shared" si="127"/>
        <v>0</v>
      </c>
      <c r="FM16" s="186"/>
      <c r="FN16" s="186">
        <f t="shared" si="128"/>
        <v>0</v>
      </c>
      <c r="FO16" s="186">
        <f t="shared" si="129"/>
        <v>-10.75</v>
      </c>
      <c r="FP16" s="186">
        <f t="shared" si="130"/>
        <v>115.5625</v>
      </c>
      <c r="FQ16" s="186">
        <f t="shared" si="131"/>
        <v>0</v>
      </c>
      <c r="FR16" s="186"/>
      <c r="FS16" s="186">
        <f t="shared" si="132"/>
        <v>0</v>
      </c>
      <c r="FT16" s="186">
        <f t="shared" si="133"/>
        <v>-10.199999999999999</v>
      </c>
      <c r="FU16" s="186">
        <f t="shared" si="134"/>
        <v>104.03999999999999</v>
      </c>
      <c r="FV16" s="186">
        <f t="shared" si="135"/>
        <v>0</v>
      </c>
      <c r="FW16" s="186"/>
      <c r="FX16" s="186">
        <f t="shared" si="136"/>
        <v>0</v>
      </c>
      <c r="FY16" s="186">
        <f t="shared" si="137"/>
        <v>-9.1999999999999993</v>
      </c>
      <c r="FZ16" s="186">
        <f t="shared" si="138"/>
        <v>84.639999999999986</v>
      </c>
      <c r="GA16" s="186">
        <f t="shared" si="139"/>
        <v>0</v>
      </c>
      <c r="GB16" s="186"/>
      <c r="GC16" s="186">
        <f t="shared" si="140"/>
        <v>0</v>
      </c>
      <c r="GD16" s="186">
        <f t="shared" si="141"/>
        <v>-9.6000000000000014</v>
      </c>
      <c r="GE16" s="186">
        <f t="shared" si="142"/>
        <v>92.160000000000025</v>
      </c>
      <c r="GF16" s="186">
        <f t="shared" si="143"/>
        <v>0</v>
      </c>
      <c r="GG16" s="186"/>
      <c r="GH16" s="186">
        <f t="shared" si="144"/>
        <v>0</v>
      </c>
      <c r="GI16" s="186">
        <f t="shared" si="145"/>
        <v>-7.1999999999999993</v>
      </c>
      <c r="GJ16" s="186">
        <f t="shared" si="146"/>
        <v>51.839999999999989</v>
      </c>
      <c r="GK16" s="186">
        <f t="shared" si="147"/>
        <v>0</v>
      </c>
      <c r="GL16" s="186"/>
      <c r="GM16" s="186">
        <f t="shared" si="148"/>
        <v>0</v>
      </c>
      <c r="GN16" s="186">
        <f t="shared" si="149"/>
        <v>-6.5</v>
      </c>
      <c r="GO16" s="186">
        <f t="shared" si="150"/>
        <v>42.25</v>
      </c>
      <c r="GP16" s="186">
        <f t="shared" si="151"/>
        <v>0</v>
      </c>
      <c r="GQ16" s="187"/>
      <c r="GR16" s="186">
        <f t="shared" si="152"/>
        <v>0</v>
      </c>
      <c r="GS16" s="186">
        <f t="shared" si="153"/>
        <v>-5.8333333333333321</v>
      </c>
      <c r="GT16" s="186">
        <f t="shared" si="154"/>
        <v>34.027777777777764</v>
      </c>
      <c r="GU16" s="186">
        <f t="shared" si="155"/>
        <v>0</v>
      </c>
      <c r="GV16" s="187"/>
      <c r="GW16" s="186">
        <f t="shared" si="156"/>
        <v>0</v>
      </c>
      <c r="GX16" s="186">
        <f t="shared" si="157"/>
        <v>-5.3333333333333321</v>
      </c>
      <c r="GY16" s="186">
        <f t="shared" si="158"/>
        <v>28.444444444444432</v>
      </c>
      <c r="GZ16" s="186">
        <f t="shared" si="159"/>
        <v>0</v>
      </c>
    </row>
    <row r="17" spans="1:208">
      <c r="A17" s="178">
        <f t="shared" si="160"/>
        <v>21</v>
      </c>
      <c r="B17" s="179" t="s">
        <v>22</v>
      </c>
      <c r="C17" s="180">
        <f t="shared" si="161"/>
        <v>21.9</v>
      </c>
      <c r="D17" s="186"/>
      <c r="E17" s="186">
        <f t="shared" si="162"/>
        <v>0</v>
      </c>
      <c r="F17" s="186">
        <f t="shared" si="163"/>
        <v>-14.285714285714285</v>
      </c>
      <c r="G17" s="186">
        <f t="shared" si="164"/>
        <v>204.08163265306121</v>
      </c>
      <c r="H17" s="186">
        <f t="shared" si="165"/>
        <v>0</v>
      </c>
      <c r="I17" s="186"/>
      <c r="J17" s="186">
        <f t="shared" si="4"/>
        <v>0</v>
      </c>
      <c r="K17" s="186">
        <f t="shared" si="5"/>
        <v>-14.875</v>
      </c>
      <c r="L17" s="186">
        <f t="shared" si="6"/>
        <v>221.265625</v>
      </c>
      <c r="M17" s="186">
        <f t="shared" si="7"/>
        <v>0</v>
      </c>
      <c r="N17" s="186"/>
      <c r="O17" s="186">
        <f t="shared" si="8"/>
        <v>0</v>
      </c>
      <c r="P17" s="186">
        <f t="shared" si="9"/>
        <v>-11.799999999999997</v>
      </c>
      <c r="Q17" s="186">
        <f t="shared" si="10"/>
        <v>139.23999999999992</v>
      </c>
      <c r="R17" s="186">
        <f t="shared" si="11"/>
        <v>0</v>
      </c>
      <c r="S17" s="186"/>
      <c r="T17" s="186">
        <f t="shared" si="12"/>
        <v>0</v>
      </c>
      <c r="U17" s="186">
        <f t="shared" si="13"/>
        <v>-11.666666666666664</v>
      </c>
      <c r="V17" s="186">
        <f t="shared" si="14"/>
        <v>136.11111111111106</v>
      </c>
      <c r="W17" s="186">
        <f t="shared" si="15"/>
        <v>0</v>
      </c>
      <c r="X17" s="186"/>
      <c r="Y17" s="186">
        <f t="shared" si="16"/>
        <v>0</v>
      </c>
      <c r="Z17" s="186">
        <f t="shared" si="17"/>
        <v>-10.571428571428569</v>
      </c>
      <c r="AA17" s="186">
        <f t="shared" si="18"/>
        <v>111.75510204081628</v>
      </c>
      <c r="AB17" s="186">
        <f t="shared" si="19"/>
        <v>0</v>
      </c>
      <c r="AC17" s="186"/>
      <c r="AD17" s="186">
        <f t="shared" si="20"/>
        <v>0</v>
      </c>
      <c r="AE17" s="186">
        <f t="shared" si="21"/>
        <v>-8.8571428571428577</v>
      </c>
      <c r="AF17" s="186">
        <f t="shared" si="22"/>
        <v>78.448979591836746</v>
      </c>
      <c r="AG17" s="186">
        <f t="shared" si="23"/>
        <v>0</v>
      </c>
      <c r="AH17" s="186"/>
      <c r="AI17" s="186">
        <f t="shared" si="24"/>
        <v>0</v>
      </c>
      <c r="AJ17" s="186">
        <f t="shared" si="25"/>
        <v>-8.375</v>
      </c>
      <c r="AK17" s="186">
        <f t="shared" si="26"/>
        <v>70.140625</v>
      </c>
      <c r="AL17" s="186">
        <f t="shared" si="27"/>
        <v>0</v>
      </c>
      <c r="AM17" s="186"/>
      <c r="AN17" s="186">
        <f t="shared" si="28"/>
        <v>0</v>
      </c>
      <c r="AO17" s="186">
        <f t="shared" si="29"/>
        <v>-7.1111111111111107</v>
      </c>
      <c r="AP17" s="186">
        <f t="shared" si="30"/>
        <v>50.567901234567898</v>
      </c>
      <c r="AQ17" s="186">
        <f t="shared" si="31"/>
        <v>0</v>
      </c>
      <c r="AR17" s="186"/>
      <c r="AS17" s="186">
        <f t="shared" si="32"/>
        <v>0</v>
      </c>
      <c r="AT17" s="186">
        <f t="shared" si="33"/>
        <v>-8.1000000000000014</v>
      </c>
      <c r="AU17" s="186">
        <f t="shared" si="34"/>
        <v>65.610000000000028</v>
      </c>
      <c r="AV17" s="186">
        <f t="shared" si="35"/>
        <v>0</v>
      </c>
      <c r="AW17" s="186"/>
      <c r="AX17" s="186">
        <f t="shared" si="36"/>
        <v>0</v>
      </c>
      <c r="AY17" s="186">
        <f t="shared" si="37"/>
        <v>-5.3999999999999986</v>
      </c>
      <c r="AZ17" s="186">
        <f t="shared" si="38"/>
        <v>29.159999999999986</v>
      </c>
      <c r="BA17" s="186">
        <f t="shared" si="39"/>
        <v>0</v>
      </c>
      <c r="BB17" s="186"/>
      <c r="BC17" s="186">
        <f t="shared" si="40"/>
        <v>0</v>
      </c>
      <c r="BD17" s="186">
        <f t="shared" si="41"/>
        <v>-5</v>
      </c>
      <c r="BE17" s="186">
        <f t="shared" si="42"/>
        <v>25</v>
      </c>
      <c r="BF17" s="186">
        <f t="shared" si="43"/>
        <v>0</v>
      </c>
      <c r="BG17" s="186"/>
      <c r="BH17" s="186">
        <f t="shared" si="44"/>
        <v>0</v>
      </c>
      <c r="BI17" s="186">
        <f t="shared" si="45"/>
        <v>-4.5</v>
      </c>
      <c r="BJ17" s="186">
        <f t="shared" si="46"/>
        <v>20.25</v>
      </c>
      <c r="BK17" s="186">
        <f t="shared" si="47"/>
        <v>0</v>
      </c>
      <c r="BL17" s="186"/>
      <c r="BM17" s="186">
        <f t="shared" si="48"/>
        <v>0</v>
      </c>
      <c r="BN17" s="186">
        <f t="shared" si="49"/>
        <v>-5.25</v>
      </c>
      <c r="BO17" s="186">
        <f t="shared" si="50"/>
        <v>27.5625</v>
      </c>
      <c r="BP17" s="186">
        <f t="shared" si="51"/>
        <v>0</v>
      </c>
      <c r="BQ17" s="186"/>
      <c r="BR17" s="186">
        <f t="shared" si="52"/>
        <v>0</v>
      </c>
      <c r="BS17" s="186">
        <f t="shared" si="53"/>
        <v>-3.3999999999999986</v>
      </c>
      <c r="BT17" s="186">
        <f t="shared" si="54"/>
        <v>11.55999999999999</v>
      </c>
      <c r="BU17" s="186">
        <f t="shared" si="55"/>
        <v>0</v>
      </c>
      <c r="BV17" s="186"/>
      <c r="BW17" s="186">
        <f t="shared" si="56"/>
        <v>0</v>
      </c>
      <c r="BX17" s="186">
        <f t="shared" si="57"/>
        <v>-3.571428571428573</v>
      </c>
      <c r="BY17" s="186">
        <f t="shared" si="58"/>
        <v>12.755102040816338</v>
      </c>
      <c r="BZ17" s="186">
        <f t="shared" si="59"/>
        <v>0</v>
      </c>
      <c r="CA17" s="186"/>
      <c r="CB17" s="186">
        <f t="shared" si="60"/>
        <v>0</v>
      </c>
      <c r="CC17" s="186">
        <f t="shared" si="61"/>
        <v>-3.5</v>
      </c>
      <c r="CD17" s="186">
        <f t="shared" si="62"/>
        <v>12.25</v>
      </c>
      <c r="CE17" s="186">
        <f t="shared" si="63"/>
        <v>0</v>
      </c>
      <c r="CF17" s="186"/>
      <c r="CG17" s="186">
        <f t="shared" si="64"/>
        <v>0</v>
      </c>
      <c r="CH17" s="186">
        <f t="shared" si="65"/>
        <v>-3</v>
      </c>
      <c r="CI17" s="186">
        <f t="shared" si="66"/>
        <v>9</v>
      </c>
      <c r="CJ17" s="186">
        <f t="shared" si="67"/>
        <v>0</v>
      </c>
      <c r="CK17" s="186"/>
      <c r="CL17" s="186">
        <f t="shared" si="68"/>
        <v>0</v>
      </c>
      <c r="CM17" s="186">
        <f t="shared" si="69"/>
        <v>-2.6000000000000014</v>
      </c>
      <c r="CN17" s="186">
        <f t="shared" si="70"/>
        <v>6.7600000000000078</v>
      </c>
      <c r="CO17" s="186">
        <f t="shared" si="71"/>
        <v>0</v>
      </c>
      <c r="CP17" s="186"/>
      <c r="CQ17" s="186">
        <f t="shared" si="72"/>
        <v>0</v>
      </c>
      <c r="CR17" s="186">
        <f t="shared" si="73"/>
        <v>-2</v>
      </c>
      <c r="CS17" s="186">
        <f t="shared" si="74"/>
        <v>4</v>
      </c>
      <c r="CT17" s="186">
        <f t="shared" si="75"/>
        <v>0</v>
      </c>
      <c r="CU17" s="186"/>
      <c r="CV17" s="186">
        <f t="shared" si="76"/>
        <v>0</v>
      </c>
      <c r="CW17" s="186">
        <f t="shared" si="77"/>
        <v>-2</v>
      </c>
      <c r="CX17" s="186">
        <f t="shared" si="78"/>
        <v>4</v>
      </c>
      <c r="CY17" s="186">
        <f t="shared" si="79"/>
        <v>0</v>
      </c>
      <c r="CZ17" s="186"/>
      <c r="DA17" s="186">
        <f t="shared" si="80"/>
        <v>0</v>
      </c>
      <c r="DB17" s="186">
        <f t="shared" si="81"/>
        <v>-2</v>
      </c>
      <c r="DC17" s="186">
        <f t="shared" si="82"/>
        <v>4</v>
      </c>
      <c r="DD17" s="186">
        <f t="shared" si="83"/>
        <v>0</v>
      </c>
      <c r="DE17" s="186"/>
      <c r="DF17" s="186">
        <f t="shared" si="84"/>
        <v>0</v>
      </c>
      <c r="DG17" s="186">
        <f t="shared" si="85"/>
        <v>-4.75</v>
      </c>
      <c r="DH17" s="186">
        <f t="shared" si="86"/>
        <v>22.5625</v>
      </c>
      <c r="DI17" s="186">
        <f t="shared" si="87"/>
        <v>0</v>
      </c>
      <c r="DJ17" s="187"/>
      <c r="DK17" s="186">
        <f t="shared" si="88"/>
        <v>0</v>
      </c>
      <c r="DL17" s="186">
        <f t="shared" si="89"/>
        <v>-3.5555555555555571</v>
      </c>
      <c r="DM17" s="186">
        <f t="shared" si="90"/>
        <v>12.641975308641987</v>
      </c>
      <c r="DN17" s="186">
        <f t="shared" si="91"/>
        <v>0</v>
      </c>
      <c r="DO17" s="187"/>
      <c r="DP17" s="186">
        <f t="shared" si="92"/>
        <v>0</v>
      </c>
      <c r="DQ17" s="186">
        <f t="shared" si="93"/>
        <v>-2.3000000000000007</v>
      </c>
      <c r="DR17" s="186">
        <f t="shared" si="94"/>
        <v>5.2900000000000036</v>
      </c>
      <c r="DS17" s="186">
        <f t="shared" si="95"/>
        <v>0</v>
      </c>
      <c r="DT17" s="187">
        <v>1</v>
      </c>
      <c r="DU17" s="186">
        <f t="shared" si="0"/>
        <v>21.5</v>
      </c>
      <c r="DV17" s="186">
        <f t="shared" si="1"/>
        <v>-1.5555555555555571</v>
      </c>
      <c r="DW17" s="186">
        <f t="shared" si="2"/>
        <v>2.4197530864197581</v>
      </c>
      <c r="DX17" s="186">
        <f t="shared" si="3"/>
        <v>2.4197530864197581</v>
      </c>
      <c r="DY17" s="186">
        <v>2</v>
      </c>
      <c r="DZ17" s="186">
        <f t="shared" si="96"/>
        <v>43</v>
      </c>
      <c r="EA17" s="186">
        <f t="shared" si="97"/>
        <v>-1.3571428571428577</v>
      </c>
      <c r="EB17" s="186">
        <f t="shared" si="98"/>
        <v>1.8418367346938789</v>
      </c>
      <c r="EC17" s="186">
        <f t="shared" si="99"/>
        <v>3.6836734693877577</v>
      </c>
      <c r="ED17" s="186">
        <v>6</v>
      </c>
      <c r="EE17" s="186">
        <f t="shared" si="100"/>
        <v>129</v>
      </c>
      <c r="EF17" s="186">
        <f t="shared" si="101"/>
        <v>0</v>
      </c>
      <c r="EG17" s="186">
        <f t="shared" si="102"/>
        <v>0</v>
      </c>
      <c r="EH17" s="186">
        <f t="shared" si="103"/>
        <v>0</v>
      </c>
      <c r="EI17" s="186">
        <v>7</v>
      </c>
      <c r="EJ17" s="186">
        <f t="shared" si="104"/>
        <v>150.5</v>
      </c>
      <c r="EK17" s="186">
        <f t="shared" si="105"/>
        <v>0.80000000000000071</v>
      </c>
      <c r="EL17" s="186">
        <f t="shared" si="106"/>
        <v>0.64000000000000112</v>
      </c>
      <c r="EM17" s="186">
        <f t="shared" si="107"/>
        <v>4.4800000000000075</v>
      </c>
      <c r="EN17" s="186"/>
      <c r="EO17" s="186">
        <f t="shared" si="108"/>
        <v>0</v>
      </c>
      <c r="EP17" s="186">
        <f t="shared" si="109"/>
        <v>2.0500000000000007</v>
      </c>
      <c r="EQ17" s="186">
        <f t="shared" si="110"/>
        <v>4.2025000000000032</v>
      </c>
      <c r="ER17" s="186">
        <f t="shared" si="111"/>
        <v>0</v>
      </c>
      <c r="ES17" s="186"/>
      <c r="ET17" s="186">
        <f t="shared" si="112"/>
        <v>0</v>
      </c>
      <c r="EU17" s="186">
        <f t="shared" si="113"/>
        <v>-15</v>
      </c>
      <c r="EV17" s="186">
        <f t="shared" si="114"/>
        <v>225</v>
      </c>
      <c r="EW17" s="186">
        <f t="shared" si="115"/>
        <v>0</v>
      </c>
      <c r="EX17" s="186"/>
      <c r="EY17" s="186">
        <f t="shared" si="116"/>
        <v>0</v>
      </c>
      <c r="EZ17" s="186">
        <f t="shared" si="117"/>
        <v>-13.666666666666664</v>
      </c>
      <c r="FA17" s="186">
        <f t="shared" si="118"/>
        <v>186.77777777777771</v>
      </c>
      <c r="FB17" s="186">
        <f t="shared" si="119"/>
        <v>0</v>
      </c>
      <c r="FC17" s="186"/>
      <c r="FD17" s="186">
        <f t="shared" si="120"/>
        <v>0</v>
      </c>
      <c r="FE17" s="186">
        <f t="shared" si="121"/>
        <v>-12.25</v>
      </c>
      <c r="FF17" s="186">
        <f t="shared" si="122"/>
        <v>150.0625</v>
      </c>
      <c r="FG17" s="186">
        <f t="shared" si="123"/>
        <v>0</v>
      </c>
      <c r="FH17" s="186"/>
      <c r="FI17" s="186">
        <f t="shared" si="124"/>
        <v>0</v>
      </c>
      <c r="FJ17" s="186">
        <f t="shared" si="125"/>
        <v>-12</v>
      </c>
      <c r="FK17" s="186">
        <f t="shared" si="126"/>
        <v>144</v>
      </c>
      <c r="FL17" s="186">
        <f t="shared" si="127"/>
        <v>0</v>
      </c>
      <c r="FM17" s="186"/>
      <c r="FN17" s="186">
        <f t="shared" si="128"/>
        <v>0</v>
      </c>
      <c r="FO17" s="186">
        <f t="shared" si="129"/>
        <v>-9.75</v>
      </c>
      <c r="FP17" s="186">
        <f t="shared" si="130"/>
        <v>95.0625</v>
      </c>
      <c r="FQ17" s="186">
        <f t="shared" si="131"/>
        <v>0</v>
      </c>
      <c r="FR17" s="186"/>
      <c r="FS17" s="186">
        <f t="shared" si="132"/>
        <v>0</v>
      </c>
      <c r="FT17" s="186">
        <f t="shared" si="133"/>
        <v>-9.1999999999999993</v>
      </c>
      <c r="FU17" s="186">
        <f t="shared" si="134"/>
        <v>84.639999999999986</v>
      </c>
      <c r="FV17" s="186">
        <f t="shared" si="135"/>
        <v>0</v>
      </c>
      <c r="FW17" s="186"/>
      <c r="FX17" s="186">
        <f t="shared" si="136"/>
        <v>0</v>
      </c>
      <c r="FY17" s="186">
        <f t="shared" si="137"/>
        <v>-8.1999999999999993</v>
      </c>
      <c r="FZ17" s="186">
        <f t="shared" si="138"/>
        <v>67.239999999999995</v>
      </c>
      <c r="GA17" s="186">
        <f t="shared" si="139"/>
        <v>0</v>
      </c>
      <c r="GB17" s="186"/>
      <c r="GC17" s="186">
        <f t="shared" si="140"/>
        <v>0</v>
      </c>
      <c r="GD17" s="186">
        <f t="shared" si="141"/>
        <v>-8.6000000000000014</v>
      </c>
      <c r="GE17" s="186">
        <f t="shared" si="142"/>
        <v>73.960000000000022</v>
      </c>
      <c r="GF17" s="186">
        <f t="shared" si="143"/>
        <v>0</v>
      </c>
      <c r="GG17" s="186"/>
      <c r="GH17" s="186">
        <f t="shared" si="144"/>
        <v>0</v>
      </c>
      <c r="GI17" s="186">
        <f t="shared" si="145"/>
        <v>-6.1999999999999993</v>
      </c>
      <c r="GJ17" s="186">
        <f t="shared" si="146"/>
        <v>38.439999999999991</v>
      </c>
      <c r="GK17" s="186">
        <f t="shared" si="147"/>
        <v>0</v>
      </c>
      <c r="GL17" s="186"/>
      <c r="GM17" s="186">
        <f t="shared" si="148"/>
        <v>0</v>
      </c>
      <c r="GN17" s="186">
        <f t="shared" si="149"/>
        <v>-5.5</v>
      </c>
      <c r="GO17" s="186">
        <f t="shared" si="150"/>
        <v>30.25</v>
      </c>
      <c r="GP17" s="186">
        <f t="shared" si="151"/>
        <v>0</v>
      </c>
      <c r="GQ17" s="187"/>
      <c r="GR17" s="186">
        <f t="shared" si="152"/>
        <v>0</v>
      </c>
      <c r="GS17" s="186">
        <f t="shared" si="153"/>
        <v>-4.8333333333333321</v>
      </c>
      <c r="GT17" s="186">
        <f t="shared" si="154"/>
        <v>23.3611111111111</v>
      </c>
      <c r="GU17" s="186">
        <f t="shared" si="155"/>
        <v>0</v>
      </c>
      <c r="GV17" s="187"/>
      <c r="GW17" s="186">
        <f t="shared" si="156"/>
        <v>0</v>
      </c>
      <c r="GX17" s="186">
        <f t="shared" si="157"/>
        <v>-4.3333333333333321</v>
      </c>
      <c r="GY17" s="186">
        <f t="shared" si="158"/>
        <v>18.777777777777768</v>
      </c>
      <c r="GZ17" s="186">
        <f t="shared" si="159"/>
        <v>0</v>
      </c>
    </row>
    <row r="18" spans="1:208">
      <c r="A18" s="178">
        <f t="shared" si="160"/>
        <v>22</v>
      </c>
      <c r="B18" s="179" t="s">
        <v>22</v>
      </c>
      <c r="C18" s="180">
        <f t="shared" si="161"/>
        <v>22.9</v>
      </c>
      <c r="D18" s="186"/>
      <c r="E18" s="186">
        <f t="shared" si="162"/>
        <v>0</v>
      </c>
      <c r="F18" s="186">
        <f t="shared" si="163"/>
        <v>-13.285714285714285</v>
      </c>
      <c r="G18" s="186">
        <f t="shared" si="164"/>
        <v>176.51020408163262</v>
      </c>
      <c r="H18" s="186">
        <f t="shared" si="165"/>
        <v>0</v>
      </c>
      <c r="I18" s="186"/>
      <c r="J18" s="186">
        <f t="shared" si="4"/>
        <v>0</v>
      </c>
      <c r="K18" s="186">
        <f t="shared" si="5"/>
        <v>-13.875</v>
      </c>
      <c r="L18" s="186">
        <f t="shared" si="6"/>
        <v>192.515625</v>
      </c>
      <c r="M18" s="186">
        <f t="shared" si="7"/>
        <v>0</v>
      </c>
      <c r="N18" s="186"/>
      <c r="O18" s="186">
        <f t="shared" si="8"/>
        <v>0</v>
      </c>
      <c r="P18" s="186">
        <f t="shared" si="9"/>
        <v>-10.799999999999997</v>
      </c>
      <c r="Q18" s="186">
        <f t="shared" si="10"/>
        <v>116.63999999999994</v>
      </c>
      <c r="R18" s="186">
        <f t="shared" si="11"/>
        <v>0</v>
      </c>
      <c r="S18" s="186"/>
      <c r="T18" s="186">
        <f t="shared" si="12"/>
        <v>0</v>
      </c>
      <c r="U18" s="186">
        <f t="shared" si="13"/>
        <v>-10.666666666666664</v>
      </c>
      <c r="V18" s="186">
        <f t="shared" si="14"/>
        <v>113.77777777777773</v>
      </c>
      <c r="W18" s="186">
        <f t="shared" si="15"/>
        <v>0</v>
      </c>
      <c r="X18" s="186"/>
      <c r="Y18" s="186">
        <f t="shared" si="16"/>
        <v>0</v>
      </c>
      <c r="Z18" s="186">
        <f t="shared" si="17"/>
        <v>-9.5714285714285694</v>
      </c>
      <c r="AA18" s="186">
        <f t="shared" si="18"/>
        <v>91.612244897959144</v>
      </c>
      <c r="AB18" s="186">
        <f t="shared" si="19"/>
        <v>0</v>
      </c>
      <c r="AC18" s="186"/>
      <c r="AD18" s="186">
        <f t="shared" si="20"/>
        <v>0</v>
      </c>
      <c r="AE18" s="186">
        <f t="shared" si="21"/>
        <v>-7.8571428571428577</v>
      </c>
      <c r="AF18" s="186">
        <f t="shared" si="22"/>
        <v>61.734693877551031</v>
      </c>
      <c r="AG18" s="186">
        <f t="shared" si="23"/>
        <v>0</v>
      </c>
      <c r="AH18" s="186"/>
      <c r="AI18" s="186">
        <f t="shared" si="24"/>
        <v>0</v>
      </c>
      <c r="AJ18" s="186">
        <f t="shared" si="25"/>
        <v>-7.375</v>
      </c>
      <c r="AK18" s="186">
        <f t="shared" si="26"/>
        <v>54.390625</v>
      </c>
      <c r="AL18" s="186">
        <f t="shared" si="27"/>
        <v>0</v>
      </c>
      <c r="AM18" s="186"/>
      <c r="AN18" s="186">
        <f t="shared" si="28"/>
        <v>0</v>
      </c>
      <c r="AO18" s="186">
        <f t="shared" si="29"/>
        <v>-6.1111111111111107</v>
      </c>
      <c r="AP18" s="186">
        <f t="shared" si="30"/>
        <v>37.345679012345677</v>
      </c>
      <c r="AQ18" s="186">
        <f t="shared" si="31"/>
        <v>0</v>
      </c>
      <c r="AR18" s="186"/>
      <c r="AS18" s="186">
        <f t="shared" si="32"/>
        <v>0</v>
      </c>
      <c r="AT18" s="186">
        <f t="shared" si="33"/>
        <v>-7.1000000000000014</v>
      </c>
      <c r="AU18" s="186">
        <f t="shared" si="34"/>
        <v>50.410000000000018</v>
      </c>
      <c r="AV18" s="186">
        <f t="shared" si="35"/>
        <v>0</v>
      </c>
      <c r="AW18" s="186"/>
      <c r="AX18" s="186">
        <f t="shared" si="36"/>
        <v>0</v>
      </c>
      <c r="AY18" s="186">
        <f t="shared" si="37"/>
        <v>-4.3999999999999986</v>
      </c>
      <c r="AZ18" s="186">
        <f t="shared" si="38"/>
        <v>19.359999999999989</v>
      </c>
      <c r="BA18" s="186">
        <f t="shared" si="39"/>
        <v>0</v>
      </c>
      <c r="BB18" s="186"/>
      <c r="BC18" s="186">
        <f t="shared" si="40"/>
        <v>0</v>
      </c>
      <c r="BD18" s="186">
        <f t="shared" si="41"/>
        <v>-4</v>
      </c>
      <c r="BE18" s="186">
        <f t="shared" si="42"/>
        <v>16</v>
      </c>
      <c r="BF18" s="186">
        <f t="shared" si="43"/>
        <v>0</v>
      </c>
      <c r="BG18" s="186"/>
      <c r="BH18" s="186">
        <f t="shared" si="44"/>
        <v>0</v>
      </c>
      <c r="BI18" s="186">
        <f t="shared" si="45"/>
        <v>-3.5</v>
      </c>
      <c r="BJ18" s="186">
        <f t="shared" si="46"/>
        <v>12.25</v>
      </c>
      <c r="BK18" s="186">
        <f t="shared" si="47"/>
        <v>0</v>
      </c>
      <c r="BL18" s="186"/>
      <c r="BM18" s="186">
        <f t="shared" si="48"/>
        <v>0</v>
      </c>
      <c r="BN18" s="186">
        <f t="shared" si="49"/>
        <v>-4.25</v>
      </c>
      <c r="BO18" s="186">
        <f t="shared" si="50"/>
        <v>18.0625</v>
      </c>
      <c r="BP18" s="186">
        <f t="shared" si="51"/>
        <v>0</v>
      </c>
      <c r="BQ18" s="186"/>
      <c r="BR18" s="186">
        <f t="shared" si="52"/>
        <v>0</v>
      </c>
      <c r="BS18" s="186">
        <f t="shared" si="53"/>
        <v>-2.3999999999999986</v>
      </c>
      <c r="BT18" s="186">
        <f t="shared" si="54"/>
        <v>5.7599999999999936</v>
      </c>
      <c r="BU18" s="186">
        <f t="shared" si="55"/>
        <v>0</v>
      </c>
      <c r="BV18" s="186"/>
      <c r="BW18" s="186">
        <f t="shared" si="56"/>
        <v>0</v>
      </c>
      <c r="BX18" s="186">
        <f t="shared" si="57"/>
        <v>-2.571428571428573</v>
      </c>
      <c r="BY18" s="186">
        <f t="shared" si="58"/>
        <v>6.6122448979591919</v>
      </c>
      <c r="BZ18" s="186">
        <f t="shared" si="59"/>
        <v>0</v>
      </c>
      <c r="CA18" s="186"/>
      <c r="CB18" s="186">
        <f t="shared" si="60"/>
        <v>0</v>
      </c>
      <c r="CC18" s="186">
        <f t="shared" si="61"/>
        <v>-2.5</v>
      </c>
      <c r="CD18" s="186">
        <f t="shared" si="62"/>
        <v>6.25</v>
      </c>
      <c r="CE18" s="186">
        <f t="shared" si="63"/>
        <v>0</v>
      </c>
      <c r="CF18" s="186"/>
      <c r="CG18" s="186">
        <f t="shared" si="64"/>
        <v>0</v>
      </c>
      <c r="CH18" s="186">
        <f t="shared" si="65"/>
        <v>-2</v>
      </c>
      <c r="CI18" s="186">
        <f t="shared" si="66"/>
        <v>4</v>
      </c>
      <c r="CJ18" s="186">
        <f t="shared" si="67"/>
        <v>0</v>
      </c>
      <c r="CK18" s="186"/>
      <c r="CL18" s="186">
        <f t="shared" si="68"/>
        <v>0</v>
      </c>
      <c r="CM18" s="186">
        <f t="shared" si="69"/>
        <v>-1.6000000000000014</v>
      </c>
      <c r="CN18" s="186">
        <f t="shared" si="70"/>
        <v>2.5600000000000045</v>
      </c>
      <c r="CO18" s="186">
        <f t="shared" si="71"/>
        <v>0</v>
      </c>
      <c r="CP18" s="186">
        <v>1</v>
      </c>
      <c r="CQ18" s="186">
        <f t="shared" si="72"/>
        <v>22.5</v>
      </c>
      <c r="CR18" s="186">
        <f t="shared" si="73"/>
        <v>-1</v>
      </c>
      <c r="CS18" s="186">
        <f t="shared" si="74"/>
        <v>1</v>
      </c>
      <c r="CT18" s="186">
        <f t="shared" si="75"/>
        <v>1</v>
      </c>
      <c r="CU18" s="186">
        <v>2</v>
      </c>
      <c r="CV18" s="186">
        <f t="shared" si="76"/>
        <v>45</v>
      </c>
      <c r="CW18" s="186">
        <f t="shared" si="77"/>
        <v>-1</v>
      </c>
      <c r="CX18" s="186">
        <f t="shared" si="78"/>
        <v>1</v>
      </c>
      <c r="CY18" s="186">
        <f t="shared" si="79"/>
        <v>2</v>
      </c>
      <c r="CZ18" s="186">
        <v>1</v>
      </c>
      <c r="DA18" s="186">
        <f t="shared" si="80"/>
        <v>22.5</v>
      </c>
      <c r="DB18" s="186">
        <f t="shared" si="81"/>
        <v>-1</v>
      </c>
      <c r="DC18" s="186">
        <f t="shared" si="82"/>
        <v>1</v>
      </c>
      <c r="DD18" s="186">
        <f t="shared" si="83"/>
        <v>1</v>
      </c>
      <c r="DE18" s="186"/>
      <c r="DF18" s="186">
        <f t="shared" si="84"/>
        <v>0</v>
      </c>
      <c r="DG18" s="186">
        <f t="shared" si="85"/>
        <v>-3.75</v>
      </c>
      <c r="DH18" s="186">
        <f t="shared" si="86"/>
        <v>14.0625</v>
      </c>
      <c r="DI18" s="186">
        <f t="shared" si="87"/>
        <v>0</v>
      </c>
      <c r="DJ18" s="187"/>
      <c r="DK18" s="186">
        <f t="shared" si="88"/>
        <v>0</v>
      </c>
      <c r="DL18" s="186">
        <f t="shared" si="89"/>
        <v>-2.5555555555555571</v>
      </c>
      <c r="DM18" s="186">
        <f t="shared" si="90"/>
        <v>6.5308641975308719</v>
      </c>
      <c r="DN18" s="186">
        <f t="shared" si="91"/>
        <v>0</v>
      </c>
      <c r="DO18" s="187">
        <v>2</v>
      </c>
      <c r="DP18" s="186">
        <f t="shared" si="92"/>
        <v>45</v>
      </c>
      <c r="DQ18" s="186">
        <f t="shared" si="93"/>
        <v>-1.3000000000000007</v>
      </c>
      <c r="DR18" s="186">
        <f t="shared" si="94"/>
        <v>1.6900000000000019</v>
      </c>
      <c r="DS18" s="186">
        <f t="shared" si="95"/>
        <v>3.3800000000000039</v>
      </c>
      <c r="DT18" s="187">
        <v>3</v>
      </c>
      <c r="DU18" s="186">
        <f t="shared" si="0"/>
        <v>67.5</v>
      </c>
      <c r="DV18" s="186">
        <f t="shared" si="1"/>
        <v>-0.55555555555555713</v>
      </c>
      <c r="DW18" s="186">
        <f t="shared" si="2"/>
        <v>0.30864197530864373</v>
      </c>
      <c r="DX18" s="186">
        <f t="shared" si="3"/>
        <v>0.92592592592593115</v>
      </c>
      <c r="DY18" s="186">
        <v>6</v>
      </c>
      <c r="DZ18" s="186">
        <f t="shared" si="96"/>
        <v>135</v>
      </c>
      <c r="EA18" s="186">
        <f t="shared" si="97"/>
        <v>-0.35714285714285765</v>
      </c>
      <c r="EB18" s="186">
        <f t="shared" si="98"/>
        <v>0.12755102040816363</v>
      </c>
      <c r="EC18" s="186">
        <f t="shared" si="99"/>
        <v>0.76530612244898177</v>
      </c>
      <c r="ED18" s="186">
        <v>5</v>
      </c>
      <c r="EE18" s="186">
        <f t="shared" si="100"/>
        <v>112.5</v>
      </c>
      <c r="EF18" s="186">
        <f t="shared" si="101"/>
        <v>1</v>
      </c>
      <c r="EG18" s="186">
        <f t="shared" si="102"/>
        <v>1</v>
      </c>
      <c r="EH18" s="186">
        <f t="shared" si="103"/>
        <v>5</v>
      </c>
      <c r="EI18" s="186">
        <v>1</v>
      </c>
      <c r="EJ18" s="186">
        <f t="shared" si="104"/>
        <v>22.5</v>
      </c>
      <c r="EK18" s="186">
        <f t="shared" si="105"/>
        <v>1.8000000000000007</v>
      </c>
      <c r="EL18" s="186">
        <f t="shared" si="106"/>
        <v>3.2400000000000024</v>
      </c>
      <c r="EM18" s="186">
        <f t="shared" si="107"/>
        <v>3.2400000000000024</v>
      </c>
      <c r="EN18" s="186"/>
      <c r="EO18" s="186">
        <f t="shared" si="108"/>
        <v>0</v>
      </c>
      <c r="EP18" s="186">
        <f t="shared" si="109"/>
        <v>3.0500000000000007</v>
      </c>
      <c r="EQ18" s="186">
        <f t="shared" si="110"/>
        <v>9.3025000000000038</v>
      </c>
      <c r="ER18" s="186">
        <f t="shared" si="111"/>
        <v>0</v>
      </c>
      <c r="ES18" s="186"/>
      <c r="ET18" s="186">
        <f t="shared" si="112"/>
        <v>0</v>
      </c>
      <c r="EU18" s="186">
        <f t="shared" si="113"/>
        <v>-14</v>
      </c>
      <c r="EV18" s="186">
        <f t="shared" si="114"/>
        <v>196</v>
      </c>
      <c r="EW18" s="186">
        <f t="shared" si="115"/>
        <v>0</v>
      </c>
      <c r="EX18" s="186"/>
      <c r="EY18" s="186">
        <f t="shared" si="116"/>
        <v>0</v>
      </c>
      <c r="EZ18" s="186">
        <f t="shared" si="117"/>
        <v>-12.666666666666664</v>
      </c>
      <c r="FA18" s="186">
        <f t="shared" si="118"/>
        <v>160.44444444444437</v>
      </c>
      <c r="FB18" s="186">
        <f t="shared" si="119"/>
        <v>0</v>
      </c>
      <c r="FC18" s="186"/>
      <c r="FD18" s="186">
        <f t="shared" si="120"/>
        <v>0</v>
      </c>
      <c r="FE18" s="186">
        <f t="shared" si="121"/>
        <v>-11.25</v>
      </c>
      <c r="FF18" s="186">
        <f t="shared" si="122"/>
        <v>126.5625</v>
      </c>
      <c r="FG18" s="186">
        <f t="shared" si="123"/>
        <v>0</v>
      </c>
      <c r="FH18" s="186"/>
      <c r="FI18" s="186">
        <f t="shared" si="124"/>
        <v>0</v>
      </c>
      <c r="FJ18" s="186">
        <f t="shared" si="125"/>
        <v>-11</v>
      </c>
      <c r="FK18" s="186">
        <f t="shared" si="126"/>
        <v>121</v>
      </c>
      <c r="FL18" s="186">
        <f t="shared" si="127"/>
        <v>0</v>
      </c>
      <c r="FM18" s="186"/>
      <c r="FN18" s="186">
        <f t="shared" si="128"/>
        <v>0</v>
      </c>
      <c r="FO18" s="186">
        <f t="shared" si="129"/>
        <v>-8.75</v>
      </c>
      <c r="FP18" s="186">
        <f t="shared" si="130"/>
        <v>76.5625</v>
      </c>
      <c r="FQ18" s="186">
        <f t="shared" si="131"/>
        <v>0</v>
      </c>
      <c r="FR18" s="186"/>
      <c r="FS18" s="186">
        <f t="shared" si="132"/>
        <v>0</v>
      </c>
      <c r="FT18" s="186">
        <f t="shared" si="133"/>
        <v>-8.1999999999999993</v>
      </c>
      <c r="FU18" s="186">
        <f t="shared" si="134"/>
        <v>67.239999999999995</v>
      </c>
      <c r="FV18" s="186">
        <f t="shared" si="135"/>
        <v>0</v>
      </c>
      <c r="FW18" s="186"/>
      <c r="FX18" s="186">
        <f t="shared" si="136"/>
        <v>0</v>
      </c>
      <c r="FY18" s="186">
        <f t="shared" si="137"/>
        <v>-7.1999999999999993</v>
      </c>
      <c r="FZ18" s="186">
        <f t="shared" si="138"/>
        <v>51.839999999999989</v>
      </c>
      <c r="GA18" s="186">
        <f t="shared" si="139"/>
        <v>0</v>
      </c>
      <c r="GB18" s="186"/>
      <c r="GC18" s="186">
        <f t="shared" si="140"/>
        <v>0</v>
      </c>
      <c r="GD18" s="186">
        <f t="shared" si="141"/>
        <v>-7.6000000000000014</v>
      </c>
      <c r="GE18" s="186">
        <f t="shared" si="142"/>
        <v>57.760000000000019</v>
      </c>
      <c r="GF18" s="186">
        <f t="shared" si="143"/>
        <v>0</v>
      </c>
      <c r="GG18" s="186"/>
      <c r="GH18" s="186">
        <f t="shared" si="144"/>
        <v>0</v>
      </c>
      <c r="GI18" s="186">
        <f t="shared" si="145"/>
        <v>-5.1999999999999993</v>
      </c>
      <c r="GJ18" s="186">
        <f t="shared" si="146"/>
        <v>27.039999999999992</v>
      </c>
      <c r="GK18" s="186">
        <f t="shared" si="147"/>
        <v>0</v>
      </c>
      <c r="GL18" s="186"/>
      <c r="GM18" s="186">
        <f t="shared" si="148"/>
        <v>0</v>
      </c>
      <c r="GN18" s="186">
        <f t="shared" si="149"/>
        <v>-4.5</v>
      </c>
      <c r="GO18" s="186">
        <f t="shared" si="150"/>
        <v>20.25</v>
      </c>
      <c r="GP18" s="186">
        <f t="shared" si="151"/>
        <v>0</v>
      </c>
      <c r="GQ18" s="187"/>
      <c r="GR18" s="186">
        <f t="shared" si="152"/>
        <v>0</v>
      </c>
      <c r="GS18" s="186">
        <f t="shared" si="153"/>
        <v>-3.8333333333333321</v>
      </c>
      <c r="GT18" s="186">
        <f t="shared" si="154"/>
        <v>14.694444444444436</v>
      </c>
      <c r="GU18" s="186">
        <f t="shared" si="155"/>
        <v>0</v>
      </c>
      <c r="GV18" s="187"/>
      <c r="GW18" s="186">
        <f t="shared" si="156"/>
        <v>0</v>
      </c>
      <c r="GX18" s="186">
        <f t="shared" si="157"/>
        <v>-3.3333333333333321</v>
      </c>
      <c r="GY18" s="186">
        <f t="shared" si="158"/>
        <v>11.111111111111104</v>
      </c>
      <c r="GZ18" s="186">
        <f t="shared" si="159"/>
        <v>0</v>
      </c>
    </row>
    <row r="19" spans="1:208">
      <c r="A19" s="178">
        <f t="shared" si="160"/>
        <v>23</v>
      </c>
      <c r="B19" s="179" t="s">
        <v>22</v>
      </c>
      <c r="C19" s="180">
        <f t="shared" si="161"/>
        <v>23.9</v>
      </c>
      <c r="D19" s="186"/>
      <c r="E19" s="186">
        <f t="shared" si="162"/>
        <v>0</v>
      </c>
      <c r="F19" s="186">
        <f t="shared" si="163"/>
        <v>-12.285714285714285</v>
      </c>
      <c r="G19" s="186">
        <f t="shared" si="164"/>
        <v>150.93877551020407</v>
      </c>
      <c r="H19" s="186">
        <f t="shared" si="165"/>
        <v>0</v>
      </c>
      <c r="I19" s="186"/>
      <c r="J19" s="186">
        <f t="shared" si="4"/>
        <v>0</v>
      </c>
      <c r="K19" s="186">
        <f t="shared" si="5"/>
        <v>-12.875</v>
      </c>
      <c r="L19" s="186">
        <f t="shared" si="6"/>
        <v>165.765625</v>
      </c>
      <c r="M19" s="186">
        <f t="shared" si="7"/>
        <v>0</v>
      </c>
      <c r="N19" s="186"/>
      <c r="O19" s="186">
        <f t="shared" si="8"/>
        <v>0</v>
      </c>
      <c r="P19" s="186">
        <f t="shared" si="9"/>
        <v>-9.7999999999999972</v>
      </c>
      <c r="Q19" s="186">
        <f t="shared" si="10"/>
        <v>96.039999999999949</v>
      </c>
      <c r="R19" s="186">
        <f t="shared" si="11"/>
        <v>0</v>
      </c>
      <c r="S19" s="186"/>
      <c r="T19" s="186">
        <f t="shared" si="12"/>
        <v>0</v>
      </c>
      <c r="U19" s="186">
        <f t="shared" si="13"/>
        <v>-9.6666666666666643</v>
      </c>
      <c r="V19" s="186">
        <f t="shared" si="14"/>
        <v>93.4444444444444</v>
      </c>
      <c r="W19" s="186">
        <f t="shared" si="15"/>
        <v>0</v>
      </c>
      <c r="X19" s="186"/>
      <c r="Y19" s="186">
        <f t="shared" si="16"/>
        <v>0</v>
      </c>
      <c r="Z19" s="186">
        <f t="shared" si="17"/>
        <v>-8.5714285714285694</v>
      </c>
      <c r="AA19" s="186">
        <f t="shared" si="18"/>
        <v>73.469387755102005</v>
      </c>
      <c r="AB19" s="186">
        <f t="shared" si="19"/>
        <v>0</v>
      </c>
      <c r="AC19" s="186"/>
      <c r="AD19" s="186">
        <f t="shared" si="20"/>
        <v>0</v>
      </c>
      <c r="AE19" s="186">
        <f t="shared" si="21"/>
        <v>-6.8571428571428577</v>
      </c>
      <c r="AF19" s="186">
        <f t="shared" si="22"/>
        <v>47.020408163265316</v>
      </c>
      <c r="AG19" s="186">
        <f t="shared" si="23"/>
        <v>0</v>
      </c>
      <c r="AH19" s="186"/>
      <c r="AI19" s="186">
        <f t="shared" si="24"/>
        <v>0</v>
      </c>
      <c r="AJ19" s="186">
        <f t="shared" si="25"/>
        <v>-6.375</v>
      </c>
      <c r="AK19" s="186">
        <f t="shared" si="26"/>
        <v>40.640625</v>
      </c>
      <c r="AL19" s="186">
        <f t="shared" si="27"/>
        <v>0</v>
      </c>
      <c r="AM19" s="186"/>
      <c r="AN19" s="186">
        <f t="shared" si="28"/>
        <v>0</v>
      </c>
      <c r="AO19" s="186">
        <f t="shared" si="29"/>
        <v>-5.1111111111111107</v>
      </c>
      <c r="AP19" s="186">
        <f t="shared" si="30"/>
        <v>26.123456790123452</v>
      </c>
      <c r="AQ19" s="186">
        <f t="shared" si="31"/>
        <v>0</v>
      </c>
      <c r="AR19" s="186"/>
      <c r="AS19" s="186">
        <f t="shared" si="32"/>
        <v>0</v>
      </c>
      <c r="AT19" s="186">
        <f t="shared" si="33"/>
        <v>-6.1000000000000014</v>
      </c>
      <c r="AU19" s="186">
        <f t="shared" si="34"/>
        <v>37.210000000000015</v>
      </c>
      <c r="AV19" s="186">
        <f t="shared" si="35"/>
        <v>0</v>
      </c>
      <c r="AW19" s="186"/>
      <c r="AX19" s="186">
        <f t="shared" si="36"/>
        <v>0</v>
      </c>
      <c r="AY19" s="186">
        <f t="shared" si="37"/>
        <v>-3.3999999999999986</v>
      </c>
      <c r="AZ19" s="186">
        <f t="shared" si="38"/>
        <v>11.55999999999999</v>
      </c>
      <c r="BA19" s="186">
        <f t="shared" si="39"/>
        <v>0</v>
      </c>
      <c r="BB19" s="186"/>
      <c r="BC19" s="186">
        <f t="shared" si="40"/>
        <v>0</v>
      </c>
      <c r="BD19" s="186">
        <f t="shared" si="41"/>
        <v>-3</v>
      </c>
      <c r="BE19" s="186">
        <f t="shared" si="42"/>
        <v>9</v>
      </c>
      <c r="BF19" s="186">
        <f t="shared" si="43"/>
        <v>0</v>
      </c>
      <c r="BG19" s="186"/>
      <c r="BH19" s="186">
        <f t="shared" si="44"/>
        <v>0</v>
      </c>
      <c r="BI19" s="186">
        <f t="shared" si="45"/>
        <v>-2.5</v>
      </c>
      <c r="BJ19" s="186">
        <f t="shared" si="46"/>
        <v>6.25</v>
      </c>
      <c r="BK19" s="186">
        <f t="shared" si="47"/>
        <v>0</v>
      </c>
      <c r="BL19" s="186"/>
      <c r="BM19" s="186">
        <f t="shared" si="48"/>
        <v>0</v>
      </c>
      <c r="BN19" s="186">
        <f t="shared" si="49"/>
        <v>-3.25</v>
      </c>
      <c r="BO19" s="186">
        <f t="shared" si="50"/>
        <v>10.5625</v>
      </c>
      <c r="BP19" s="186">
        <f t="shared" si="51"/>
        <v>0</v>
      </c>
      <c r="BQ19" s="186"/>
      <c r="BR19" s="186">
        <f t="shared" si="52"/>
        <v>0</v>
      </c>
      <c r="BS19" s="186">
        <f t="shared" si="53"/>
        <v>-1.3999999999999986</v>
      </c>
      <c r="BT19" s="186">
        <f t="shared" si="54"/>
        <v>1.959999999999996</v>
      </c>
      <c r="BU19" s="186">
        <f t="shared" si="55"/>
        <v>0</v>
      </c>
      <c r="BV19" s="186"/>
      <c r="BW19" s="186">
        <f t="shared" si="56"/>
        <v>0</v>
      </c>
      <c r="BX19" s="186">
        <f t="shared" si="57"/>
        <v>-1.571428571428573</v>
      </c>
      <c r="BY19" s="186">
        <f t="shared" si="58"/>
        <v>2.4693877551020456</v>
      </c>
      <c r="BZ19" s="186">
        <f t="shared" si="59"/>
        <v>0</v>
      </c>
      <c r="CA19" s="186">
        <v>1</v>
      </c>
      <c r="CB19" s="186">
        <f t="shared" si="60"/>
        <v>23.5</v>
      </c>
      <c r="CC19" s="186">
        <f t="shared" si="61"/>
        <v>-1.5</v>
      </c>
      <c r="CD19" s="186">
        <f t="shared" si="62"/>
        <v>2.25</v>
      </c>
      <c r="CE19" s="186">
        <f t="shared" si="63"/>
        <v>2.25</v>
      </c>
      <c r="CF19" s="186">
        <v>1</v>
      </c>
      <c r="CG19" s="186">
        <f t="shared" si="64"/>
        <v>23.5</v>
      </c>
      <c r="CH19" s="186">
        <f t="shared" si="65"/>
        <v>-1</v>
      </c>
      <c r="CI19" s="186">
        <f t="shared" si="66"/>
        <v>1</v>
      </c>
      <c r="CJ19" s="186">
        <f t="shared" si="67"/>
        <v>1</v>
      </c>
      <c r="CK19" s="186">
        <v>3</v>
      </c>
      <c r="CL19" s="186">
        <f t="shared" si="68"/>
        <v>70.5</v>
      </c>
      <c r="CM19" s="186">
        <f t="shared" si="69"/>
        <v>-0.60000000000000142</v>
      </c>
      <c r="CN19" s="186">
        <f t="shared" si="70"/>
        <v>0.36000000000000171</v>
      </c>
      <c r="CO19" s="186">
        <f t="shared" si="71"/>
        <v>1.0800000000000052</v>
      </c>
      <c r="CP19" s="186">
        <v>5</v>
      </c>
      <c r="CQ19" s="186">
        <f t="shared" si="72"/>
        <v>117.5</v>
      </c>
      <c r="CR19" s="186">
        <f t="shared" si="73"/>
        <v>0</v>
      </c>
      <c r="CS19" s="186">
        <f t="shared" si="74"/>
        <v>0</v>
      </c>
      <c r="CT19" s="186">
        <f t="shared" si="75"/>
        <v>0</v>
      </c>
      <c r="CU19" s="186">
        <v>3</v>
      </c>
      <c r="CV19" s="186">
        <f t="shared" si="76"/>
        <v>70.5</v>
      </c>
      <c r="CW19" s="186">
        <f t="shared" si="77"/>
        <v>0</v>
      </c>
      <c r="CX19" s="186">
        <f t="shared" si="78"/>
        <v>0</v>
      </c>
      <c r="CY19" s="186">
        <f t="shared" si="79"/>
        <v>0</v>
      </c>
      <c r="CZ19" s="186">
        <v>5</v>
      </c>
      <c r="DA19" s="186">
        <f t="shared" si="80"/>
        <v>117.5</v>
      </c>
      <c r="DB19" s="186">
        <f t="shared" si="81"/>
        <v>0</v>
      </c>
      <c r="DC19" s="186">
        <f t="shared" si="82"/>
        <v>0</v>
      </c>
      <c r="DD19" s="186">
        <f t="shared" si="83"/>
        <v>0</v>
      </c>
      <c r="DE19" s="186"/>
      <c r="DF19" s="186">
        <f t="shared" si="84"/>
        <v>0</v>
      </c>
      <c r="DG19" s="186">
        <f t="shared" si="85"/>
        <v>-2.75</v>
      </c>
      <c r="DH19" s="186">
        <f t="shared" si="86"/>
        <v>7.5625</v>
      </c>
      <c r="DI19" s="186">
        <f t="shared" si="87"/>
        <v>0</v>
      </c>
      <c r="DJ19" s="187">
        <v>1</v>
      </c>
      <c r="DK19" s="186">
        <f t="shared" si="88"/>
        <v>23.5</v>
      </c>
      <c r="DL19" s="186">
        <f t="shared" si="89"/>
        <v>-1.5555555555555571</v>
      </c>
      <c r="DM19" s="186">
        <f t="shared" si="90"/>
        <v>2.4197530864197581</v>
      </c>
      <c r="DN19" s="186">
        <f t="shared" si="91"/>
        <v>2.4197530864197581</v>
      </c>
      <c r="DO19" s="187">
        <v>4</v>
      </c>
      <c r="DP19" s="186">
        <f t="shared" si="92"/>
        <v>94</v>
      </c>
      <c r="DQ19" s="186">
        <f t="shared" si="93"/>
        <v>-0.30000000000000071</v>
      </c>
      <c r="DR19" s="186">
        <f t="shared" si="94"/>
        <v>9.0000000000000427E-2</v>
      </c>
      <c r="DS19" s="186">
        <f t="shared" si="95"/>
        <v>0.36000000000000171</v>
      </c>
      <c r="DT19" s="187">
        <v>4</v>
      </c>
      <c r="DU19" s="186">
        <f t="shared" si="0"/>
        <v>94</v>
      </c>
      <c r="DV19" s="186">
        <f t="shared" si="1"/>
        <v>0.44444444444444287</v>
      </c>
      <c r="DW19" s="186">
        <f t="shared" si="2"/>
        <v>0.19753086419752947</v>
      </c>
      <c r="DX19" s="186">
        <f t="shared" si="3"/>
        <v>0.79012345679011786</v>
      </c>
      <c r="DY19" s="186">
        <v>5</v>
      </c>
      <c r="DZ19" s="186">
        <f t="shared" si="96"/>
        <v>117.5</v>
      </c>
      <c r="EA19" s="186">
        <f t="shared" si="97"/>
        <v>0.64285714285714235</v>
      </c>
      <c r="EB19" s="186">
        <f t="shared" si="98"/>
        <v>0.41326530612244833</v>
      </c>
      <c r="EC19" s="186">
        <f t="shared" si="99"/>
        <v>2.0663265306122418</v>
      </c>
      <c r="ED19" s="186"/>
      <c r="EE19" s="186">
        <f t="shared" si="100"/>
        <v>0</v>
      </c>
      <c r="EF19" s="186">
        <f t="shared" si="101"/>
        <v>2</v>
      </c>
      <c r="EG19" s="186">
        <f t="shared" si="102"/>
        <v>4</v>
      </c>
      <c r="EH19" s="186">
        <f t="shared" si="103"/>
        <v>0</v>
      </c>
      <c r="EI19" s="186"/>
      <c r="EJ19" s="186">
        <f t="shared" si="104"/>
        <v>0</v>
      </c>
      <c r="EK19" s="186">
        <f t="shared" si="105"/>
        <v>2.8000000000000007</v>
      </c>
      <c r="EL19" s="186">
        <f t="shared" si="106"/>
        <v>7.8400000000000043</v>
      </c>
      <c r="EM19" s="186">
        <f t="shared" si="107"/>
        <v>0</v>
      </c>
      <c r="EN19" s="186"/>
      <c r="EO19" s="186">
        <f t="shared" si="108"/>
        <v>0</v>
      </c>
      <c r="EP19" s="186">
        <f t="shared" si="109"/>
        <v>4.0500000000000007</v>
      </c>
      <c r="EQ19" s="186">
        <f t="shared" si="110"/>
        <v>16.402500000000007</v>
      </c>
      <c r="ER19" s="186">
        <f t="shared" si="111"/>
        <v>0</v>
      </c>
      <c r="ES19" s="186"/>
      <c r="ET19" s="186">
        <f t="shared" si="112"/>
        <v>0</v>
      </c>
      <c r="EU19" s="186">
        <f t="shared" si="113"/>
        <v>-13</v>
      </c>
      <c r="EV19" s="186">
        <f t="shared" si="114"/>
        <v>169</v>
      </c>
      <c r="EW19" s="186">
        <f t="shared" si="115"/>
        <v>0</v>
      </c>
      <c r="EX19" s="186"/>
      <c r="EY19" s="186">
        <f t="shared" si="116"/>
        <v>0</v>
      </c>
      <c r="EZ19" s="186">
        <f t="shared" si="117"/>
        <v>-11.666666666666664</v>
      </c>
      <c r="FA19" s="186">
        <f t="shared" si="118"/>
        <v>136.11111111111106</v>
      </c>
      <c r="FB19" s="186">
        <f t="shared" si="119"/>
        <v>0</v>
      </c>
      <c r="FC19" s="186"/>
      <c r="FD19" s="186">
        <f t="shared" si="120"/>
        <v>0</v>
      </c>
      <c r="FE19" s="186">
        <f t="shared" si="121"/>
        <v>-10.25</v>
      </c>
      <c r="FF19" s="186">
        <f t="shared" si="122"/>
        <v>105.0625</v>
      </c>
      <c r="FG19" s="186">
        <f t="shared" si="123"/>
        <v>0</v>
      </c>
      <c r="FH19" s="186"/>
      <c r="FI19" s="186">
        <f t="shared" si="124"/>
        <v>0</v>
      </c>
      <c r="FJ19" s="186">
        <f t="shared" si="125"/>
        <v>-10</v>
      </c>
      <c r="FK19" s="186">
        <f t="shared" si="126"/>
        <v>100</v>
      </c>
      <c r="FL19" s="186">
        <f t="shared" si="127"/>
        <v>0</v>
      </c>
      <c r="FM19" s="186"/>
      <c r="FN19" s="186">
        <f t="shared" si="128"/>
        <v>0</v>
      </c>
      <c r="FO19" s="186">
        <f t="shared" si="129"/>
        <v>-7.75</v>
      </c>
      <c r="FP19" s="186">
        <f t="shared" si="130"/>
        <v>60.0625</v>
      </c>
      <c r="FQ19" s="186">
        <f t="shared" si="131"/>
        <v>0</v>
      </c>
      <c r="FR19" s="186"/>
      <c r="FS19" s="186">
        <f t="shared" si="132"/>
        <v>0</v>
      </c>
      <c r="FT19" s="186">
        <f t="shared" si="133"/>
        <v>-7.1999999999999993</v>
      </c>
      <c r="FU19" s="186">
        <f t="shared" si="134"/>
        <v>51.839999999999989</v>
      </c>
      <c r="FV19" s="186">
        <f t="shared" si="135"/>
        <v>0</v>
      </c>
      <c r="FW19" s="186"/>
      <c r="FX19" s="186">
        <f t="shared" si="136"/>
        <v>0</v>
      </c>
      <c r="FY19" s="186">
        <f t="shared" si="137"/>
        <v>-6.1999999999999993</v>
      </c>
      <c r="FZ19" s="186">
        <f t="shared" si="138"/>
        <v>38.439999999999991</v>
      </c>
      <c r="GA19" s="186">
        <f t="shared" si="139"/>
        <v>0</v>
      </c>
      <c r="GB19" s="186"/>
      <c r="GC19" s="186">
        <f t="shared" si="140"/>
        <v>0</v>
      </c>
      <c r="GD19" s="186">
        <f t="shared" si="141"/>
        <v>-6.6000000000000014</v>
      </c>
      <c r="GE19" s="186">
        <f t="shared" si="142"/>
        <v>43.560000000000016</v>
      </c>
      <c r="GF19" s="186">
        <f t="shared" si="143"/>
        <v>0</v>
      </c>
      <c r="GG19" s="186"/>
      <c r="GH19" s="186">
        <f t="shared" si="144"/>
        <v>0</v>
      </c>
      <c r="GI19" s="186">
        <f t="shared" si="145"/>
        <v>-4.1999999999999993</v>
      </c>
      <c r="GJ19" s="186">
        <f t="shared" si="146"/>
        <v>17.639999999999993</v>
      </c>
      <c r="GK19" s="186">
        <f t="shared" si="147"/>
        <v>0</v>
      </c>
      <c r="GL19" s="186"/>
      <c r="GM19" s="186">
        <f t="shared" si="148"/>
        <v>0</v>
      </c>
      <c r="GN19" s="186">
        <f t="shared" si="149"/>
        <v>-3.5</v>
      </c>
      <c r="GO19" s="186">
        <f t="shared" si="150"/>
        <v>12.25</v>
      </c>
      <c r="GP19" s="186">
        <f t="shared" si="151"/>
        <v>0</v>
      </c>
      <c r="GQ19" s="187"/>
      <c r="GR19" s="186">
        <f t="shared" si="152"/>
        <v>0</v>
      </c>
      <c r="GS19" s="186">
        <f t="shared" si="153"/>
        <v>-2.8333333333333321</v>
      </c>
      <c r="GT19" s="186">
        <f t="shared" si="154"/>
        <v>8.0277777777777715</v>
      </c>
      <c r="GU19" s="186">
        <f t="shared" si="155"/>
        <v>0</v>
      </c>
      <c r="GV19" s="187"/>
      <c r="GW19" s="186">
        <f t="shared" si="156"/>
        <v>0</v>
      </c>
      <c r="GX19" s="186">
        <f t="shared" si="157"/>
        <v>-2.3333333333333321</v>
      </c>
      <c r="GY19" s="186">
        <f t="shared" si="158"/>
        <v>5.4444444444444393</v>
      </c>
      <c r="GZ19" s="186">
        <f t="shared" si="159"/>
        <v>0</v>
      </c>
    </row>
    <row r="20" spans="1:208">
      <c r="A20" s="178">
        <f t="shared" si="160"/>
        <v>24</v>
      </c>
      <c r="B20" s="179" t="s">
        <v>22</v>
      </c>
      <c r="C20" s="180">
        <f t="shared" si="161"/>
        <v>24.9</v>
      </c>
      <c r="D20" s="186"/>
      <c r="E20" s="186">
        <f t="shared" si="162"/>
        <v>0</v>
      </c>
      <c r="F20" s="186">
        <f t="shared" si="163"/>
        <v>-11.285714285714285</v>
      </c>
      <c r="G20" s="186">
        <f t="shared" si="164"/>
        <v>127.36734693877548</v>
      </c>
      <c r="H20" s="186">
        <f t="shared" si="165"/>
        <v>0</v>
      </c>
      <c r="I20" s="186"/>
      <c r="J20" s="186">
        <f t="shared" si="4"/>
        <v>0</v>
      </c>
      <c r="K20" s="186">
        <f t="shared" si="5"/>
        <v>-11.875</v>
      </c>
      <c r="L20" s="186">
        <f t="shared" si="6"/>
        <v>141.015625</v>
      </c>
      <c r="M20" s="186">
        <f t="shared" si="7"/>
        <v>0</v>
      </c>
      <c r="N20" s="186"/>
      <c r="O20" s="186">
        <f t="shared" si="8"/>
        <v>0</v>
      </c>
      <c r="P20" s="186">
        <f t="shared" si="9"/>
        <v>-8.7999999999999972</v>
      </c>
      <c r="Q20" s="186">
        <f t="shared" si="10"/>
        <v>77.439999999999955</v>
      </c>
      <c r="R20" s="186">
        <f t="shared" si="11"/>
        <v>0</v>
      </c>
      <c r="S20" s="186"/>
      <c r="T20" s="186">
        <f t="shared" si="12"/>
        <v>0</v>
      </c>
      <c r="U20" s="186">
        <f t="shared" si="13"/>
        <v>-8.6666666666666643</v>
      </c>
      <c r="V20" s="186">
        <f t="shared" si="14"/>
        <v>75.111111111111072</v>
      </c>
      <c r="W20" s="186">
        <f t="shared" si="15"/>
        <v>0</v>
      </c>
      <c r="X20" s="186"/>
      <c r="Y20" s="186">
        <f t="shared" si="16"/>
        <v>0</v>
      </c>
      <c r="Z20" s="186">
        <f t="shared" si="17"/>
        <v>-7.5714285714285694</v>
      </c>
      <c r="AA20" s="186">
        <f t="shared" si="18"/>
        <v>57.326530612244866</v>
      </c>
      <c r="AB20" s="186">
        <f t="shared" si="19"/>
        <v>0</v>
      </c>
      <c r="AC20" s="186"/>
      <c r="AD20" s="186">
        <f t="shared" si="20"/>
        <v>0</v>
      </c>
      <c r="AE20" s="186">
        <f t="shared" si="21"/>
        <v>-5.8571428571428577</v>
      </c>
      <c r="AF20" s="186">
        <f t="shared" si="22"/>
        <v>34.3061224489796</v>
      </c>
      <c r="AG20" s="186">
        <f t="shared" si="23"/>
        <v>0</v>
      </c>
      <c r="AH20" s="186"/>
      <c r="AI20" s="186">
        <f t="shared" si="24"/>
        <v>0</v>
      </c>
      <c r="AJ20" s="186">
        <f t="shared" si="25"/>
        <v>-5.375</v>
      </c>
      <c r="AK20" s="186">
        <f t="shared" si="26"/>
        <v>28.890625</v>
      </c>
      <c r="AL20" s="186">
        <f t="shared" si="27"/>
        <v>0</v>
      </c>
      <c r="AM20" s="186"/>
      <c r="AN20" s="186">
        <f t="shared" si="28"/>
        <v>0</v>
      </c>
      <c r="AO20" s="186">
        <f t="shared" si="29"/>
        <v>-4.1111111111111107</v>
      </c>
      <c r="AP20" s="186">
        <f t="shared" si="30"/>
        <v>16.901234567901231</v>
      </c>
      <c r="AQ20" s="186">
        <f t="shared" si="31"/>
        <v>0</v>
      </c>
      <c r="AR20" s="186"/>
      <c r="AS20" s="186">
        <f t="shared" si="32"/>
        <v>0</v>
      </c>
      <c r="AT20" s="186">
        <f t="shared" si="33"/>
        <v>-5.1000000000000014</v>
      </c>
      <c r="AU20" s="186">
        <f t="shared" si="34"/>
        <v>26.010000000000016</v>
      </c>
      <c r="AV20" s="186">
        <f t="shared" si="35"/>
        <v>0</v>
      </c>
      <c r="AW20" s="186"/>
      <c r="AX20" s="186">
        <f t="shared" si="36"/>
        <v>0</v>
      </c>
      <c r="AY20" s="186">
        <f t="shared" si="37"/>
        <v>-2.3999999999999986</v>
      </c>
      <c r="AZ20" s="186">
        <f t="shared" si="38"/>
        <v>5.7599999999999936</v>
      </c>
      <c r="BA20" s="186">
        <f t="shared" si="39"/>
        <v>0</v>
      </c>
      <c r="BB20" s="186"/>
      <c r="BC20" s="186">
        <f t="shared" si="40"/>
        <v>0</v>
      </c>
      <c r="BD20" s="186">
        <f t="shared" si="41"/>
        <v>-2</v>
      </c>
      <c r="BE20" s="186">
        <f t="shared" si="42"/>
        <v>4</v>
      </c>
      <c r="BF20" s="186">
        <f t="shared" si="43"/>
        <v>0</v>
      </c>
      <c r="BG20" s="186">
        <v>1</v>
      </c>
      <c r="BH20" s="186">
        <f t="shared" si="44"/>
        <v>24.5</v>
      </c>
      <c r="BI20" s="186">
        <f t="shared" si="45"/>
        <v>-1.5</v>
      </c>
      <c r="BJ20" s="186">
        <f t="shared" si="46"/>
        <v>2.25</v>
      </c>
      <c r="BK20" s="186">
        <f t="shared" si="47"/>
        <v>2.25</v>
      </c>
      <c r="BL20" s="186"/>
      <c r="BM20" s="186">
        <f t="shared" si="48"/>
        <v>0</v>
      </c>
      <c r="BN20" s="186">
        <f t="shared" si="49"/>
        <v>-2.25</v>
      </c>
      <c r="BO20" s="186">
        <f t="shared" si="50"/>
        <v>5.0625</v>
      </c>
      <c r="BP20" s="186">
        <f t="shared" si="51"/>
        <v>0</v>
      </c>
      <c r="BQ20" s="186">
        <v>3</v>
      </c>
      <c r="BR20" s="186">
        <f t="shared" si="52"/>
        <v>73.5</v>
      </c>
      <c r="BS20" s="186">
        <f t="shared" si="53"/>
        <v>-0.39999999999999858</v>
      </c>
      <c r="BT20" s="186">
        <f t="shared" si="54"/>
        <v>0.15999999999999887</v>
      </c>
      <c r="BU20" s="186">
        <f t="shared" si="55"/>
        <v>0.4799999999999966</v>
      </c>
      <c r="BV20" s="186">
        <v>3</v>
      </c>
      <c r="BW20" s="186">
        <f t="shared" si="56"/>
        <v>73.5</v>
      </c>
      <c r="BX20" s="186">
        <f t="shared" si="57"/>
        <v>-0.57142857142857295</v>
      </c>
      <c r="BY20" s="186">
        <f t="shared" si="58"/>
        <v>0.32653061224489971</v>
      </c>
      <c r="BZ20" s="186">
        <f t="shared" si="59"/>
        <v>0.97959183673469918</v>
      </c>
      <c r="CA20" s="186">
        <v>2</v>
      </c>
      <c r="CB20" s="186">
        <f t="shared" si="60"/>
        <v>49</v>
      </c>
      <c r="CC20" s="186">
        <f t="shared" si="61"/>
        <v>-0.5</v>
      </c>
      <c r="CD20" s="186">
        <f t="shared" si="62"/>
        <v>0.25</v>
      </c>
      <c r="CE20" s="186">
        <f t="shared" si="63"/>
        <v>0.5</v>
      </c>
      <c r="CF20" s="186">
        <v>5</v>
      </c>
      <c r="CG20" s="186">
        <f t="shared" si="64"/>
        <v>122.5</v>
      </c>
      <c r="CH20" s="186">
        <f t="shared" si="65"/>
        <v>0</v>
      </c>
      <c r="CI20" s="186">
        <f t="shared" si="66"/>
        <v>0</v>
      </c>
      <c r="CJ20" s="186">
        <f t="shared" si="67"/>
        <v>0</v>
      </c>
      <c r="CK20" s="186">
        <v>1</v>
      </c>
      <c r="CL20" s="186">
        <f t="shared" si="68"/>
        <v>24.5</v>
      </c>
      <c r="CM20" s="186">
        <f t="shared" si="69"/>
        <v>0.39999999999999858</v>
      </c>
      <c r="CN20" s="186">
        <f t="shared" si="70"/>
        <v>0.15999999999999887</v>
      </c>
      <c r="CO20" s="186">
        <f t="shared" si="71"/>
        <v>0.15999999999999887</v>
      </c>
      <c r="CP20" s="186">
        <v>1</v>
      </c>
      <c r="CQ20" s="186">
        <f t="shared" si="72"/>
        <v>24.5</v>
      </c>
      <c r="CR20" s="186">
        <f t="shared" si="73"/>
        <v>1</v>
      </c>
      <c r="CS20" s="186">
        <f t="shared" si="74"/>
        <v>1</v>
      </c>
      <c r="CT20" s="186">
        <f t="shared" si="75"/>
        <v>1</v>
      </c>
      <c r="CU20" s="186">
        <v>2</v>
      </c>
      <c r="CV20" s="186">
        <f t="shared" si="76"/>
        <v>49</v>
      </c>
      <c r="CW20" s="186">
        <f t="shared" si="77"/>
        <v>1</v>
      </c>
      <c r="CX20" s="186">
        <f t="shared" si="78"/>
        <v>1</v>
      </c>
      <c r="CY20" s="186">
        <f t="shared" si="79"/>
        <v>2</v>
      </c>
      <c r="CZ20" s="186">
        <v>1</v>
      </c>
      <c r="DA20" s="186">
        <f t="shared" si="80"/>
        <v>24.5</v>
      </c>
      <c r="DB20" s="186">
        <f t="shared" si="81"/>
        <v>1</v>
      </c>
      <c r="DC20" s="186">
        <f t="shared" si="82"/>
        <v>1</v>
      </c>
      <c r="DD20" s="186">
        <f t="shared" si="83"/>
        <v>1</v>
      </c>
      <c r="DE20" s="186"/>
      <c r="DF20" s="186">
        <f t="shared" si="84"/>
        <v>0</v>
      </c>
      <c r="DG20" s="186">
        <f t="shared" si="85"/>
        <v>-1.75</v>
      </c>
      <c r="DH20" s="186">
        <f t="shared" si="86"/>
        <v>3.0625</v>
      </c>
      <c r="DI20" s="186">
        <f t="shared" si="87"/>
        <v>0</v>
      </c>
      <c r="DJ20" s="187">
        <v>4</v>
      </c>
      <c r="DK20" s="186">
        <f t="shared" si="88"/>
        <v>98</v>
      </c>
      <c r="DL20" s="186">
        <f t="shared" si="89"/>
        <v>-0.55555555555555713</v>
      </c>
      <c r="DM20" s="186">
        <f t="shared" si="90"/>
        <v>0.30864197530864373</v>
      </c>
      <c r="DN20" s="186">
        <f t="shared" si="91"/>
        <v>1.2345679012345749</v>
      </c>
      <c r="DO20" s="187">
        <v>3</v>
      </c>
      <c r="DP20" s="186">
        <f t="shared" si="92"/>
        <v>73.5</v>
      </c>
      <c r="DQ20" s="186">
        <f t="shared" si="93"/>
        <v>0.69999999999999929</v>
      </c>
      <c r="DR20" s="186">
        <f t="shared" si="94"/>
        <v>0.48999999999999899</v>
      </c>
      <c r="DS20" s="186">
        <f t="shared" si="95"/>
        <v>1.4699999999999971</v>
      </c>
      <c r="DT20" s="187">
        <v>1</v>
      </c>
      <c r="DU20" s="186">
        <f t="shared" si="0"/>
        <v>24.5</v>
      </c>
      <c r="DV20" s="186">
        <f t="shared" si="1"/>
        <v>1.4444444444444429</v>
      </c>
      <c r="DW20" s="186">
        <f t="shared" si="2"/>
        <v>2.0864197530864153</v>
      </c>
      <c r="DX20" s="186">
        <f t="shared" si="3"/>
        <v>2.0864197530864153</v>
      </c>
      <c r="DY20" s="186">
        <v>1</v>
      </c>
      <c r="DZ20" s="186">
        <f t="shared" si="96"/>
        <v>24.5</v>
      </c>
      <c r="EA20" s="186">
        <f t="shared" si="97"/>
        <v>1.6428571428571423</v>
      </c>
      <c r="EB20" s="186">
        <f t="shared" si="98"/>
        <v>2.698979591836733</v>
      </c>
      <c r="EC20" s="186">
        <f t="shared" si="99"/>
        <v>2.698979591836733</v>
      </c>
      <c r="ED20" s="186"/>
      <c r="EE20" s="186">
        <f t="shared" si="100"/>
        <v>0</v>
      </c>
      <c r="EF20" s="186">
        <f t="shared" si="101"/>
        <v>3</v>
      </c>
      <c r="EG20" s="186">
        <f t="shared" si="102"/>
        <v>9</v>
      </c>
      <c r="EH20" s="186">
        <f t="shared" si="103"/>
        <v>0</v>
      </c>
      <c r="EI20" s="186"/>
      <c r="EJ20" s="186">
        <f t="shared" si="104"/>
        <v>0</v>
      </c>
      <c r="EK20" s="186">
        <f t="shared" si="105"/>
        <v>3.8000000000000007</v>
      </c>
      <c r="EL20" s="186">
        <f t="shared" si="106"/>
        <v>14.440000000000005</v>
      </c>
      <c r="EM20" s="186">
        <f t="shared" si="107"/>
        <v>0</v>
      </c>
      <c r="EN20" s="186"/>
      <c r="EO20" s="186">
        <f t="shared" si="108"/>
        <v>0</v>
      </c>
      <c r="EP20" s="186">
        <f t="shared" si="109"/>
        <v>5.0500000000000007</v>
      </c>
      <c r="EQ20" s="186">
        <f t="shared" si="110"/>
        <v>25.502500000000008</v>
      </c>
      <c r="ER20" s="186">
        <f t="shared" si="111"/>
        <v>0</v>
      </c>
      <c r="ES20" s="186"/>
      <c r="ET20" s="186">
        <f t="shared" si="112"/>
        <v>0</v>
      </c>
      <c r="EU20" s="186">
        <f t="shared" si="113"/>
        <v>-12</v>
      </c>
      <c r="EV20" s="186">
        <f t="shared" si="114"/>
        <v>144</v>
      </c>
      <c r="EW20" s="186">
        <f t="shared" si="115"/>
        <v>0</v>
      </c>
      <c r="EX20" s="186"/>
      <c r="EY20" s="186">
        <f t="shared" si="116"/>
        <v>0</v>
      </c>
      <c r="EZ20" s="186">
        <f t="shared" si="117"/>
        <v>-10.666666666666664</v>
      </c>
      <c r="FA20" s="186">
        <f t="shared" si="118"/>
        <v>113.77777777777773</v>
      </c>
      <c r="FB20" s="186">
        <f t="shared" si="119"/>
        <v>0</v>
      </c>
      <c r="FC20" s="186"/>
      <c r="FD20" s="186">
        <f t="shared" si="120"/>
        <v>0</v>
      </c>
      <c r="FE20" s="186">
        <f t="shared" si="121"/>
        <v>-9.25</v>
      </c>
      <c r="FF20" s="186">
        <f t="shared" si="122"/>
        <v>85.5625</v>
      </c>
      <c r="FG20" s="186">
        <f t="shared" si="123"/>
        <v>0</v>
      </c>
      <c r="FH20" s="186"/>
      <c r="FI20" s="186">
        <f t="shared" si="124"/>
        <v>0</v>
      </c>
      <c r="FJ20" s="186">
        <f t="shared" si="125"/>
        <v>-9</v>
      </c>
      <c r="FK20" s="186">
        <f t="shared" si="126"/>
        <v>81</v>
      </c>
      <c r="FL20" s="186">
        <f t="shared" si="127"/>
        <v>0</v>
      </c>
      <c r="FM20" s="186"/>
      <c r="FN20" s="186">
        <f t="shared" si="128"/>
        <v>0</v>
      </c>
      <c r="FO20" s="186">
        <f t="shared" si="129"/>
        <v>-6.75</v>
      </c>
      <c r="FP20" s="186">
        <f t="shared" si="130"/>
        <v>45.5625</v>
      </c>
      <c r="FQ20" s="186">
        <f t="shared" si="131"/>
        <v>0</v>
      </c>
      <c r="FR20" s="186"/>
      <c r="FS20" s="186">
        <f t="shared" si="132"/>
        <v>0</v>
      </c>
      <c r="FT20" s="186">
        <f t="shared" si="133"/>
        <v>-6.1999999999999993</v>
      </c>
      <c r="FU20" s="186">
        <f t="shared" si="134"/>
        <v>38.439999999999991</v>
      </c>
      <c r="FV20" s="186">
        <f t="shared" si="135"/>
        <v>0</v>
      </c>
      <c r="FW20" s="186"/>
      <c r="FX20" s="186">
        <f t="shared" si="136"/>
        <v>0</v>
      </c>
      <c r="FY20" s="186">
        <f t="shared" si="137"/>
        <v>-5.1999999999999993</v>
      </c>
      <c r="FZ20" s="186">
        <f t="shared" si="138"/>
        <v>27.039999999999992</v>
      </c>
      <c r="GA20" s="186">
        <f t="shared" si="139"/>
        <v>0</v>
      </c>
      <c r="GB20" s="186"/>
      <c r="GC20" s="186">
        <f t="shared" si="140"/>
        <v>0</v>
      </c>
      <c r="GD20" s="186">
        <f t="shared" si="141"/>
        <v>-5.6000000000000014</v>
      </c>
      <c r="GE20" s="186">
        <f t="shared" si="142"/>
        <v>31.360000000000017</v>
      </c>
      <c r="GF20" s="186">
        <f t="shared" si="143"/>
        <v>0</v>
      </c>
      <c r="GG20" s="186"/>
      <c r="GH20" s="186">
        <f t="shared" si="144"/>
        <v>0</v>
      </c>
      <c r="GI20" s="186">
        <f t="shared" si="145"/>
        <v>-3.1999999999999993</v>
      </c>
      <c r="GJ20" s="186">
        <f t="shared" si="146"/>
        <v>10.239999999999995</v>
      </c>
      <c r="GK20" s="186">
        <f t="shared" si="147"/>
        <v>0</v>
      </c>
      <c r="GL20" s="186"/>
      <c r="GM20" s="186">
        <f t="shared" si="148"/>
        <v>0</v>
      </c>
      <c r="GN20" s="186">
        <f t="shared" si="149"/>
        <v>-2.5</v>
      </c>
      <c r="GO20" s="186">
        <f t="shared" si="150"/>
        <v>6.25</v>
      </c>
      <c r="GP20" s="186">
        <f t="shared" si="151"/>
        <v>0</v>
      </c>
      <c r="GQ20" s="187"/>
      <c r="GR20" s="186">
        <f t="shared" si="152"/>
        <v>0</v>
      </c>
      <c r="GS20" s="186">
        <f t="shared" si="153"/>
        <v>-1.8333333333333321</v>
      </c>
      <c r="GT20" s="186">
        <f t="shared" si="154"/>
        <v>3.3611111111111067</v>
      </c>
      <c r="GU20" s="186">
        <f t="shared" si="155"/>
        <v>0</v>
      </c>
      <c r="GV20" s="187">
        <v>1</v>
      </c>
      <c r="GW20" s="186">
        <f t="shared" si="156"/>
        <v>24.5</v>
      </c>
      <c r="GX20" s="186">
        <f t="shared" si="157"/>
        <v>-1.3333333333333321</v>
      </c>
      <c r="GY20" s="186">
        <f t="shared" si="158"/>
        <v>1.7777777777777746</v>
      </c>
      <c r="GZ20" s="186">
        <f t="shared" si="159"/>
        <v>1.7777777777777746</v>
      </c>
    </row>
    <row r="21" spans="1:208">
      <c r="A21" s="178">
        <f t="shared" si="160"/>
        <v>25</v>
      </c>
      <c r="B21" s="179" t="s">
        <v>22</v>
      </c>
      <c r="C21" s="180">
        <f t="shared" si="161"/>
        <v>25.9</v>
      </c>
      <c r="D21" s="186"/>
      <c r="E21" s="186">
        <f t="shared" si="162"/>
        <v>0</v>
      </c>
      <c r="F21" s="186">
        <f t="shared" si="163"/>
        <v>-10.285714285714285</v>
      </c>
      <c r="G21" s="186">
        <f t="shared" si="164"/>
        <v>105.79591836734691</v>
      </c>
      <c r="H21" s="186">
        <f t="shared" si="165"/>
        <v>0</v>
      </c>
      <c r="I21" s="186"/>
      <c r="J21" s="186">
        <f t="shared" si="4"/>
        <v>0</v>
      </c>
      <c r="K21" s="186">
        <f t="shared" si="5"/>
        <v>-10.875</v>
      </c>
      <c r="L21" s="186">
        <f t="shared" si="6"/>
        <v>118.265625</v>
      </c>
      <c r="M21" s="186">
        <f t="shared" si="7"/>
        <v>0</v>
      </c>
      <c r="N21" s="186"/>
      <c r="O21" s="186">
        <f t="shared" si="8"/>
        <v>0</v>
      </c>
      <c r="P21" s="186">
        <f t="shared" si="9"/>
        <v>-7.7999999999999972</v>
      </c>
      <c r="Q21" s="186">
        <f t="shared" si="10"/>
        <v>60.839999999999954</v>
      </c>
      <c r="R21" s="186">
        <f t="shared" si="11"/>
        <v>0</v>
      </c>
      <c r="S21" s="186"/>
      <c r="T21" s="186">
        <f t="shared" si="12"/>
        <v>0</v>
      </c>
      <c r="U21" s="186">
        <f t="shared" si="13"/>
        <v>-7.6666666666666643</v>
      </c>
      <c r="V21" s="186">
        <f t="shared" si="14"/>
        <v>58.777777777777743</v>
      </c>
      <c r="W21" s="186">
        <f t="shared" si="15"/>
        <v>0</v>
      </c>
      <c r="X21" s="186"/>
      <c r="Y21" s="186">
        <f t="shared" si="16"/>
        <v>0</v>
      </c>
      <c r="Z21" s="186">
        <f t="shared" si="17"/>
        <v>-6.5714285714285694</v>
      </c>
      <c r="AA21" s="186">
        <f t="shared" si="18"/>
        <v>43.183673469387728</v>
      </c>
      <c r="AB21" s="186">
        <f t="shared" si="19"/>
        <v>0</v>
      </c>
      <c r="AC21" s="186"/>
      <c r="AD21" s="186">
        <f t="shared" si="20"/>
        <v>0</v>
      </c>
      <c r="AE21" s="186">
        <f t="shared" si="21"/>
        <v>-4.8571428571428577</v>
      </c>
      <c r="AF21" s="186">
        <f t="shared" si="22"/>
        <v>23.591836734693882</v>
      </c>
      <c r="AG21" s="186">
        <f t="shared" si="23"/>
        <v>0</v>
      </c>
      <c r="AH21" s="186"/>
      <c r="AI21" s="186">
        <f t="shared" si="24"/>
        <v>0</v>
      </c>
      <c r="AJ21" s="186">
        <f t="shared" si="25"/>
        <v>-4.375</v>
      </c>
      <c r="AK21" s="186">
        <f t="shared" si="26"/>
        <v>19.140625</v>
      </c>
      <c r="AL21" s="186">
        <f t="shared" si="27"/>
        <v>0</v>
      </c>
      <c r="AM21" s="186"/>
      <c r="AN21" s="186">
        <f t="shared" si="28"/>
        <v>0</v>
      </c>
      <c r="AO21" s="186">
        <f t="shared" si="29"/>
        <v>-3.1111111111111107</v>
      </c>
      <c r="AP21" s="186">
        <f t="shared" si="30"/>
        <v>9.6790123456790091</v>
      </c>
      <c r="AQ21" s="186">
        <f t="shared" si="31"/>
        <v>0</v>
      </c>
      <c r="AR21" s="186"/>
      <c r="AS21" s="186">
        <f t="shared" si="32"/>
        <v>0</v>
      </c>
      <c r="AT21" s="186">
        <f t="shared" si="33"/>
        <v>-4.1000000000000014</v>
      </c>
      <c r="AU21" s="186">
        <f t="shared" si="34"/>
        <v>16.810000000000013</v>
      </c>
      <c r="AV21" s="186">
        <f t="shared" si="35"/>
        <v>0</v>
      </c>
      <c r="AW21" s="186"/>
      <c r="AX21" s="186">
        <f t="shared" si="36"/>
        <v>0</v>
      </c>
      <c r="AY21" s="186">
        <f t="shared" si="37"/>
        <v>-1.3999999999999986</v>
      </c>
      <c r="AZ21" s="186">
        <f t="shared" si="38"/>
        <v>1.959999999999996</v>
      </c>
      <c r="BA21" s="186">
        <f t="shared" si="39"/>
        <v>0</v>
      </c>
      <c r="BB21" s="186">
        <v>1</v>
      </c>
      <c r="BC21" s="186">
        <f t="shared" si="40"/>
        <v>25.5</v>
      </c>
      <c r="BD21" s="186">
        <f t="shared" si="41"/>
        <v>-1</v>
      </c>
      <c r="BE21" s="186">
        <f t="shared" si="42"/>
        <v>1</v>
      </c>
      <c r="BF21" s="186">
        <f t="shared" si="43"/>
        <v>1</v>
      </c>
      <c r="BG21" s="186">
        <v>1</v>
      </c>
      <c r="BH21" s="186">
        <f t="shared" si="44"/>
        <v>25.5</v>
      </c>
      <c r="BI21" s="186">
        <f t="shared" si="45"/>
        <v>-0.5</v>
      </c>
      <c r="BJ21" s="186">
        <f t="shared" si="46"/>
        <v>0.25</v>
      </c>
      <c r="BK21" s="186">
        <f t="shared" si="47"/>
        <v>0.25</v>
      </c>
      <c r="BL21" s="186"/>
      <c r="BM21" s="186">
        <f t="shared" si="48"/>
        <v>0</v>
      </c>
      <c r="BN21" s="186">
        <f t="shared" si="49"/>
        <v>-1.25</v>
      </c>
      <c r="BO21" s="186">
        <f t="shared" si="50"/>
        <v>1.5625</v>
      </c>
      <c r="BP21" s="186">
        <f t="shared" si="51"/>
        <v>0</v>
      </c>
      <c r="BQ21" s="186">
        <v>2</v>
      </c>
      <c r="BR21" s="186">
        <f t="shared" si="52"/>
        <v>51</v>
      </c>
      <c r="BS21" s="186">
        <f t="shared" si="53"/>
        <v>0.60000000000000142</v>
      </c>
      <c r="BT21" s="186">
        <f t="shared" si="54"/>
        <v>0.36000000000000171</v>
      </c>
      <c r="BU21" s="186">
        <f t="shared" si="55"/>
        <v>0.72000000000000342</v>
      </c>
      <c r="BV21" s="186">
        <v>4</v>
      </c>
      <c r="BW21" s="186">
        <f t="shared" si="56"/>
        <v>102</v>
      </c>
      <c r="BX21" s="186">
        <f t="shared" si="57"/>
        <v>0.42857142857142705</v>
      </c>
      <c r="BY21" s="186">
        <f t="shared" si="58"/>
        <v>0.18367346938775381</v>
      </c>
      <c r="BZ21" s="186">
        <f t="shared" si="59"/>
        <v>0.73469387755101523</v>
      </c>
      <c r="CA21" s="186">
        <v>2</v>
      </c>
      <c r="CB21" s="186">
        <f t="shared" si="60"/>
        <v>51</v>
      </c>
      <c r="CC21" s="186">
        <f t="shared" si="61"/>
        <v>0.5</v>
      </c>
      <c r="CD21" s="186">
        <f t="shared" si="62"/>
        <v>0.25</v>
      </c>
      <c r="CE21" s="186">
        <f t="shared" si="63"/>
        <v>0.5</v>
      </c>
      <c r="CF21" s="186">
        <v>1</v>
      </c>
      <c r="CG21" s="186">
        <f t="shared" si="64"/>
        <v>25.5</v>
      </c>
      <c r="CH21" s="186">
        <f t="shared" si="65"/>
        <v>1</v>
      </c>
      <c r="CI21" s="186">
        <f t="shared" si="66"/>
        <v>1</v>
      </c>
      <c r="CJ21" s="186">
        <f t="shared" si="67"/>
        <v>1</v>
      </c>
      <c r="CK21" s="186">
        <v>1</v>
      </c>
      <c r="CL21" s="186">
        <f t="shared" si="68"/>
        <v>25.5</v>
      </c>
      <c r="CM21" s="186">
        <f t="shared" si="69"/>
        <v>1.3999999999999986</v>
      </c>
      <c r="CN21" s="186">
        <f t="shared" si="70"/>
        <v>1.959999999999996</v>
      </c>
      <c r="CO21" s="186">
        <f t="shared" si="71"/>
        <v>1.959999999999996</v>
      </c>
      <c r="CP21" s="186"/>
      <c r="CQ21" s="186">
        <f t="shared" si="72"/>
        <v>0</v>
      </c>
      <c r="CR21" s="186">
        <f t="shared" si="73"/>
        <v>2</v>
      </c>
      <c r="CS21" s="186">
        <f t="shared" si="74"/>
        <v>4</v>
      </c>
      <c r="CT21" s="186">
        <f t="shared" si="75"/>
        <v>0</v>
      </c>
      <c r="CU21" s="186"/>
      <c r="CV21" s="186">
        <f t="shared" si="76"/>
        <v>0</v>
      </c>
      <c r="CW21" s="186">
        <f t="shared" si="77"/>
        <v>2</v>
      </c>
      <c r="CX21" s="186">
        <f t="shared" si="78"/>
        <v>4</v>
      </c>
      <c r="CY21" s="186">
        <f t="shared" si="79"/>
        <v>0</v>
      </c>
      <c r="CZ21" s="186"/>
      <c r="DA21" s="186">
        <f t="shared" si="80"/>
        <v>0</v>
      </c>
      <c r="DB21" s="186">
        <f t="shared" si="81"/>
        <v>2</v>
      </c>
      <c r="DC21" s="186">
        <f t="shared" si="82"/>
        <v>4</v>
      </c>
      <c r="DD21" s="186">
        <f t="shared" si="83"/>
        <v>0</v>
      </c>
      <c r="DE21" s="186">
        <v>2</v>
      </c>
      <c r="DF21" s="186">
        <f t="shared" si="84"/>
        <v>51</v>
      </c>
      <c r="DG21" s="186">
        <f t="shared" si="85"/>
        <v>-0.75</v>
      </c>
      <c r="DH21" s="186">
        <f t="shared" si="86"/>
        <v>0.5625</v>
      </c>
      <c r="DI21" s="186">
        <f t="shared" si="87"/>
        <v>1.125</v>
      </c>
      <c r="DJ21" s="187">
        <v>2</v>
      </c>
      <c r="DK21" s="186">
        <f t="shared" si="88"/>
        <v>51</v>
      </c>
      <c r="DL21" s="186">
        <f t="shared" si="89"/>
        <v>0.44444444444444287</v>
      </c>
      <c r="DM21" s="186">
        <f t="shared" si="90"/>
        <v>0.19753086419752947</v>
      </c>
      <c r="DN21" s="186">
        <f t="shared" si="91"/>
        <v>0.39506172839505893</v>
      </c>
      <c r="DO21" s="187">
        <v>1</v>
      </c>
      <c r="DP21" s="186">
        <f t="shared" si="92"/>
        <v>25.5</v>
      </c>
      <c r="DQ21" s="186">
        <f t="shared" si="93"/>
        <v>1.6999999999999993</v>
      </c>
      <c r="DR21" s="186">
        <f t="shared" si="94"/>
        <v>2.8899999999999975</v>
      </c>
      <c r="DS21" s="186">
        <f t="shared" si="95"/>
        <v>2.8899999999999975</v>
      </c>
      <c r="DT21" s="187"/>
      <c r="DU21" s="186">
        <f t="shared" si="0"/>
        <v>0</v>
      </c>
      <c r="DV21" s="186">
        <f t="shared" si="1"/>
        <v>2.4444444444444429</v>
      </c>
      <c r="DW21" s="186">
        <f t="shared" si="2"/>
        <v>5.9753086419753005</v>
      </c>
      <c r="DX21" s="186">
        <f t="shared" si="3"/>
        <v>0</v>
      </c>
      <c r="DY21" s="186"/>
      <c r="DZ21" s="186">
        <f t="shared" si="96"/>
        <v>0</v>
      </c>
      <c r="EA21" s="186">
        <f t="shared" si="97"/>
        <v>2.6428571428571423</v>
      </c>
      <c r="EB21" s="186">
        <f t="shared" si="98"/>
        <v>6.9846938775510177</v>
      </c>
      <c r="EC21" s="186">
        <f t="shared" si="99"/>
        <v>0</v>
      </c>
      <c r="ED21" s="186"/>
      <c r="EE21" s="186">
        <f t="shared" si="100"/>
        <v>0</v>
      </c>
      <c r="EF21" s="186">
        <f t="shared" si="101"/>
        <v>4</v>
      </c>
      <c r="EG21" s="186">
        <f t="shared" si="102"/>
        <v>16</v>
      </c>
      <c r="EH21" s="186">
        <f t="shared" si="103"/>
        <v>0</v>
      </c>
      <c r="EI21" s="186"/>
      <c r="EJ21" s="186">
        <f t="shared" si="104"/>
        <v>0</v>
      </c>
      <c r="EK21" s="186">
        <f t="shared" si="105"/>
        <v>4.8000000000000007</v>
      </c>
      <c r="EL21" s="186">
        <f t="shared" si="106"/>
        <v>23.040000000000006</v>
      </c>
      <c r="EM21" s="186">
        <f t="shared" si="107"/>
        <v>0</v>
      </c>
      <c r="EN21" s="186"/>
      <c r="EO21" s="186">
        <f t="shared" si="108"/>
        <v>0</v>
      </c>
      <c r="EP21" s="186">
        <f t="shared" si="109"/>
        <v>6.0500000000000007</v>
      </c>
      <c r="EQ21" s="186">
        <f t="shared" si="110"/>
        <v>36.602500000000006</v>
      </c>
      <c r="ER21" s="186">
        <f t="shared" si="111"/>
        <v>0</v>
      </c>
      <c r="ES21" s="186"/>
      <c r="ET21" s="186">
        <f t="shared" si="112"/>
        <v>0</v>
      </c>
      <c r="EU21" s="186">
        <f t="shared" si="113"/>
        <v>-11</v>
      </c>
      <c r="EV21" s="186">
        <f t="shared" si="114"/>
        <v>121</v>
      </c>
      <c r="EW21" s="186">
        <f t="shared" si="115"/>
        <v>0</v>
      </c>
      <c r="EX21" s="186"/>
      <c r="EY21" s="186">
        <f t="shared" si="116"/>
        <v>0</v>
      </c>
      <c r="EZ21" s="186">
        <f t="shared" si="117"/>
        <v>-9.6666666666666643</v>
      </c>
      <c r="FA21" s="186">
        <f t="shared" si="118"/>
        <v>93.4444444444444</v>
      </c>
      <c r="FB21" s="186">
        <f t="shared" si="119"/>
        <v>0</v>
      </c>
      <c r="FC21" s="186"/>
      <c r="FD21" s="186">
        <f t="shared" si="120"/>
        <v>0</v>
      </c>
      <c r="FE21" s="186">
        <f t="shared" si="121"/>
        <v>-8.25</v>
      </c>
      <c r="FF21" s="186">
        <f t="shared" si="122"/>
        <v>68.0625</v>
      </c>
      <c r="FG21" s="186">
        <f t="shared" si="123"/>
        <v>0</v>
      </c>
      <c r="FH21" s="186"/>
      <c r="FI21" s="186">
        <f t="shared" si="124"/>
        <v>0</v>
      </c>
      <c r="FJ21" s="186">
        <f t="shared" si="125"/>
        <v>-8</v>
      </c>
      <c r="FK21" s="186">
        <f t="shared" si="126"/>
        <v>64</v>
      </c>
      <c r="FL21" s="186">
        <f t="shared" si="127"/>
        <v>0</v>
      </c>
      <c r="FM21" s="186"/>
      <c r="FN21" s="186">
        <f t="shared" si="128"/>
        <v>0</v>
      </c>
      <c r="FO21" s="186">
        <f t="shared" si="129"/>
        <v>-5.75</v>
      </c>
      <c r="FP21" s="186">
        <f t="shared" si="130"/>
        <v>33.0625</v>
      </c>
      <c r="FQ21" s="186">
        <f t="shared" si="131"/>
        <v>0</v>
      </c>
      <c r="FR21" s="186"/>
      <c r="FS21" s="186">
        <f t="shared" si="132"/>
        <v>0</v>
      </c>
      <c r="FT21" s="186">
        <f t="shared" si="133"/>
        <v>-5.1999999999999993</v>
      </c>
      <c r="FU21" s="186">
        <f t="shared" si="134"/>
        <v>27.039999999999992</v>
      </c>
      <c r="FV21" s="186">
        <f t="shared" si="135"/>
        <v>0</v>
      </c>
      <c r="FW21" s="186"/>
      <c r="FX21" s="186">
        <f t="shared" si="136"/>
        <v>0</v>
      </c>
      <c r="FY21" s="186">
        <f t="shared" si="137"/>
        <v>-4.1999999999999993</v>
      </c>
      <c r="FZ21" s="186">
        <f t="shared" si="138"/>
        <v>17.639999999999993</v>
      </c>
      <c r="GA21" s="186">
        <f t="shared" si="139"/>
        <v>0</v>
      </c>
      <c r="GB21" s="186"/>
      <c r="GC21" s="186">
        <f t="shared" si="140"/>
        <v>0</v>
      </c>
      <c r="GD21" s="186">
        <f t="shared" si="141"/>
        <v>-4.6000000000000014</v>
      </c>
      <c r="GE21" s="186">
        <f t="shared" si="142"/>
        <v>21.160000000000014</v>
      </c>
      <c r="GF21" s="186">
        <f t="shared" si="143"/>
        <v>0</v>
      </c>
      <c r="GG21" s="186"/>
      <c r="GH21" s="186">
        <f t="shared" si="144"/>
        <v>0</v>
      </c>
      <c r="GI21" s="186">
        <f t="shared" si="145"/>
        <v>-2.1999999999999993</v>
      </c>
      <c r="GJ21" s="186">
        <f t="shared" si="146"/>
        <v>4.8399999999999972</v>
      </c>
      <c r="GK21" s="186">
        <f t="shared" si="147"/>
        <v>0</v>
      </c>
      <c r="GL21" s="186">
        <v>2</v>
      </c>
      <c r="GM21" s="186">
        <f t="shared" si="148"/>
        <v>51</v>
      </c>
      <c r="GN21" s="186">
        <f t="shared" si="149"/>
        <v>-1.5</v>
      </c>
      <c r="GO21" s="186">
        <f t="shared" si="150"/>
        <v>2.25</v>
      </c>
      <c r="GP21" s="186">
        <f t="shared" si="151"/>
        <v>4.5</v>
      </c>
      <c r="GQ21" s="187">
        <v>2</v>
      </c>
      <c r="GR21" s="186">
        <f t="shared" si="152"/>
        <v>51</v>
      </c>
      <c r="GS21" s="186">
        <f t="shared" si="153"/>
        <v>-0.83333333333333215</v>
      </c>
      <c r="GT21" s="186">
        <f t="shared" si="154"/>
        <v>0.69444444444444242</v>
      </c>
      <c r="GU21" s="186">
        <f t="shared" si="155"/>
        <v>1.3888888888888848</v>
      </c>
      <c r="GV21" s="187">
        <v>2</v>
      </c>
      <c r="GW21" s="186">
        <f t="shared" si="156"/>
        <v>51</v>
      </c>
      <c r="GX21" s="186">
        <f t="shared" si="157"/>
        <v>-0.33333333333333215</v>
      </c>
      <c r="GY21" s="186">
        <f t="shared" si="158"/>
        <v>0.11111111111111033</v>
      </c>
      <c r="GZ21" s="186">
        <f t="shared" si="159"/>
        <v>0.22222222222222066</v>
      </c>
    </row>
    <row r="22" spans="1:208">
      <c r="A22" s="178">
        <f t="shared" si="160"/>
        <v>26</v>
      </c>
      <c r="B22" s="179" t="s">
        <v>22</v>
      </c>
      <c r="C22" s="180">
        <f t="shared" si="161"/>
        <v>26.9</v>
      </c>
      <c r="D22" s="186"/>
      <c r="E22" s="186">
        <f t="shared" si="162"/>
        <v>0</v>
      </c>
      <c r="F22" s="186">
        <f t="shared" si="163"/>
        <v>-9.2857142857142847</v>
      </c>
      <c r="G22" s="186">
        <f t="shared" si="164"/>
        <v>86.224489795918345</v>
      </c>
      <c r="H22" s="186">
        <f t="shared" si="165"/>
        <v>0</v>
      </c>
      <c r="I22" s="186"/>
      <c r="J22" s="186">
        <f t="shared" si="4"/>
        <v>0</v>
      </c>
      <c r="K22" s="186">
        <f t="shared" si="5"/>
        <v>-9.875</v>
      </c>
      <c r="L22" s="186">
        <f t="shared" si="6"/>
        <v>97.515625</v>
      </c>
      <c r="M22" s="186">
        <f t="shared" si="7"/>
        <v>0</v>
      </c>
      <c r="N22" s="186"/>
      <c r="O22" s="186">
        <f t="shared" si="8"/>
        <v>0</v>
      </c>
      <c r="P22" s="186">
        <f t="shared" si="9"/>
        <v>-6.7999999999999972</v>
      </c>
      <c r="Q22" s="186">
        <f t="shared" si="10"/>
        <v>46.239999999999959</v>
      </c>
      <c r="R22" s="186">
        <f t="shared" si="11"/>
        <v>0</v>
      </c>
      <c r="S22" s="186"/>
      <c r="T22" s="186">
        <f t="shared" si="12"/>
        <v>0</v>
      </c>
      <c r="U22" s="186">
        <f t="shared" si="13"/>
        <v>-6.6666666666666643</v>
      </c>
      <c r="V22" s="186">
        <f t="shared" si="14"/>
        <v>44.444444444444414</v>
      </c>
      <c r="W22" s="186">
        <f t="shared" si="15"/>
        <v>0</v>
      </c>
      <c r="X22" s="186"/>
      <c r="Y22" s="186">
        <f t="shared" si="16"/>
        <v>0</v>
      </c>
      <c r="Z22" s="186">
        <f t="shared" si="17"/>
        <v>-5.5714285714285694</v>
      </c>
      <c r="AA22" s="186">
        <f t="shared" si="18"/>
        <v>31.040816326530589</v>
      </c>
      <c r="AB22" s="186">
        <f t="shared" si="19"/>
        <v>0</v>
      </c>
      <c r="AC22" s="186"/>
      <c r="AD22" s="186">
        <f t="shared" si="20"/>
        <v>0</v>
      </c>
      <c r="AE22" s="186">
        <f t="shared" si="21"/>
        <v>-3.8571428571428577</v>
      </c>
      <c r="AF22" s="186">
        <f t="shared" si="22"/>
        <v>14.877551020408168</v>
      </c>
      <c r="AG22" s="186">
        <f t="shared" si="23"/>
        <v>0</v>
      </c>
      <c r="AH22" s="186"/>
      <c r="AI22" s="186">
        <f t="shared" si="24"/>
        <v>0</v>
      </c>
      <c r="AJ22" s="186">
        <f t="shared" si="25"/>
        <v>-3.375</v>
      </c>
      <c r="AK22" s="186">
        <f t="shared" si="26"/>
        <v>11.390625</v>
      </c>
      <c r="AL22" s="186">
        <f t="shared" si="27"/>
        <v>0</v>
      </c>
      <c r="AM22" s="186"/>
      <c r="AN22" s="186">
        <f t="shared" si="28"/>
        <v>0</v>
      </c>
      <c r="AO22" s="186">
        <f t="shared" si="29"/>
        <v>-2.1111111111111107</v>
      </c>
      <c r="AP22" s="186">
        <f t="shared" si="30"/>
        <v>4.4567901234567886</v>
      </c>
      <c r="AQ22" s="186">
        <f t="shared" si="31"/>
        <v>0</v>
      </c>
      <c r="AR22" s="186"/>
      <c r="AS22" s="186">
        <f t="shared" si="32"/>
        <v>0</v>
      </c>
      <c r="AT22" s="186">
        <f t="shared" si="33"/>
        <v>-3.1000000000000014</v>
      </c>
      <c r="AU22" s="186">
        <f t="shared" si="34"/>
        <v>9.6100000000000083</v>
      </c>
      <c r="AV22" s="186">
        <f t="shared" si="35"/>
        <v>0</v>
      </c>
      <c r="AW22" s="186">
        <v>3</v>
      </c>
      <c r="AX22" s="186">
        <f t="shared" si="36"/>
        <v>79.5</v>
      </c>
      <c r="AY22" s="186">
        <f t="shared" si="37"/>
        <v>-0.39999999999999858</v>
      </c>
      <c r="AZ22" s="186">
        <f t="shared" si="38"/>
        <v>0.15999999999999887</v>
      </c>
      <c r="BA22" s="186">
        <f t="shared" si="39"/>
        <v>0.4799999999999966</v>
      </c>
      <c r="BB22" s="186">
        <v>4</v>
      </c>
      <c r="BC22" s="186">
        <f t="shared" si="40"/>
        <v>106</v>
      </c>
      <c r="BD22" s="186">
        <f t="shared" si="41"/>
        <v>0</v>
      </c>
      <c r="BE22" s="186">
        <f t="shared" si="42"/>
        <v>0</v>
      </c>
      <c r="BF22" s="186">
        <f t="shared" si="43"/>
        <v>0</v>
      </c>
      <c r="BG22" s="186">
        <v>4</v>
      </c>
      <c r="BH22" s="186">
        <f t="shared" si="44"/>
        <v>106</v>
      </c>
      <c r="BI22" s="186">
        <f t="shared" si="45"/>
        <v>0.5</v>
      </c>
      <c r="BJ22" s="186">
        <f t="shared" si="46"/>
        <v>0.25</v>
      </c>
      <c r="BK22" s="186">
        <f t="shared" si="47"/>
        <v>1</v>
      </c>
      <c r="BL22" s="186">
        <v>3</v>
      </c>
      <c r="BM22" s="186">
        <f t="shared" si="48"/>
        <v>79.5</v>
      </c>
      <c r="BN22" s="186">
        <f t="shared" si="49"/>
        <v>-0.25</v>
      </c>
      <c r="BO22" s="186">
        <f t="shared" si="50"/>
        <v>6.25E-2</v>
      </c>
      <c r="BP22" s="186">
        <f t="shared" si="51"/>
        <v>0.1875</v>
      </c>
      <c r="BQ22" s="186"/>
      <c r="BR22" s="186">
        <f t="shared" si="52"/>
        <v>0</v>
      </c>
      <c r="BS22" s="186">
        <f t="shared" si="53"/>
        <v>1.6000000000000014</v>
      </c>
      <c r="BT22" s="186">
        <f t="shared" si="54"/>
        <v>2.5600000000000045</v>
      </c>
      <c r="BU22" s="186">
        <f t="shared" si="55"/>
        <v>0</v>
      </c>
      <c r="BV22" s="186"/>
      <c r="BW22" s="186">
        <f t="shared" si="56"/>
        <v>0</v>
      </c>
      <c r="BX22" s="186">
        <f t="shared" si="57"/>
        <v>1.428571428571427</v>
      </c>
      <c r="BY22" s="186">
        <f t="shared" si="58"/>
        <v>2.0408163265306078</v>
      </c>
      <c r="BZ22" s="186">
        <f t="shared" si="59"/>
        <v>0</v>
      </c>
      <c r="CA22" s="186">
        <v>1</v>
      </c>
      <c r="CB22" s="186">
        <f t="shared" si="60"/>
        <v>26.5</v>
      </c>
      <c r="CC22" s="186">
        <f t="shared" si="61"/>
        <v>1.5</v>
      </c>
      <c r="CD22" s="186">
        <f t="shared" si="62"/>
        <v>2.25</v>
      </c>
      <c r="CE22" s="186">
        <f t="shared" si="63"/>
        <v>2.25</v>
      </c>
      <c r="CF22" s="186"/>
      <c r="CG22" s="186">
        <f t="shared" si="64"/>
        <v>0</v>
      </c>
      <c r="CH22" s="186">
        <f t="shared" si="65"/>
        <v>2</v>
      </c>
      <c r="CI22" s="186">
        <f t="shared" si="66"/>
        <v>4</v>
      </c>
      <c r="CJ22" s="186">
        <f t="shared" si="67"/>
        <v>0</v>
      </c>
      <c r="CK22" s="186"/>
      <c r="CL22" s="186">
        <f t="shared" si="68"/>
        <v>0</v>
      </c>
      <c r="CM22" s="186">
        <f t="shared" si="69"/>
        <v>2.3999999999999986</v>
      </c>
      <c r="CN22" s="186">
        <f t="shared" si="70"/>
        <v>5.7599999999999936</v>
      </c>
      <c r="CO22" s="186">
        <f t="shared" si="71"/>
        <v>0</v>
      </c>
      <c r="CP22" s="186"/>
      <c r="CQ22" s="186">
        <f t="shared" si="72"/>
        <v>0</v>
      </c>
      <c r="CR22" s="186">
        <f t="shared" si="73"/>
        <v>3</v>
      </c>
      <c r="CS22" s="186">
        <f t="shared" si="74"/>
        <v>9</v>
      </c>
      <c r="CT22" s="186">
        <f t="shared" si="75"/>
        <v>0</v>
      </c>
      <c r="CU22" s="186"/>
      <c r="CV22" s="186">
        <f t="shared" si="76"/>
        <v>0</v>
      </c>
      <c r="CW22" s="186">
        <f t="shared" si="77"/>
        <v>3</v>
      </c>
      <c r="CX22" s="186">
        <f t="shared" si="78"/>
        <v>9</v>
      </c>
      <c r="CY22" s="186">
        <f t="shared" si="79"/>
        <v>0</v>
      </c>
      <c r="CZ22" s="186"/>
      <c r="DA22" s="186">
        <f t="shared" si="80"/>
        <v>0</v>
      </c>
      <c r="DB22" s="186">
        <f t="shared" si="81"/>
        <v>3</v>
      </c>
      <c r="DC22" s="186">
        <f t="shared" si="82"/>
        <v>9</v>
      </c>
      <c r="DD22" s="186">
        <f t="shared" si="83"/>
        <v>0</v>
      </c>
      <c r="DE22" s="186">
        <v>6</v>
      </c>
      <c r="DF22" s="186">
        <f t="shared" si="84"/>
        <v>159</v>
      </c>
      <c r="DG22" s="186">
        <f t="shared" si="85"/>
        <v>0.25</v>
      </c>
      <c r="DH22" s="186">
        <f t="shared" si="86"/>
        <v>6.25E-2</v>
      </c>
      <c r="DI22" s="186">
        <f t="shared" si="87"/>
        <v>0.375</v>
      </c>
      <c r="DJ22" s="187">
        <v>2</v>
      </c>
      <c r="DK22" s="186">
        <f t="shared" si="88"/>
        <v>53</v>
      </c>
      <c r="DL22" s="186">
        <f t="shared" si="89"/>
        <v>1.4444444444444429</v>
      </c>
      <c r="DM22" s="186">
        <f t="shared" si="90"/>
        <v>2.0864197530864153</v>
      </c>
      <c r="DN22" s="186">
        <f t="shared" si="91"/>
        <v>4.1728395061728305</v>
      </c>
      <c r="DO22" s="187"/>
      <c r="DP22" s="186">
        <f t="shared" si="92"/>
        <v>0</v>
      </c>
      <c r="DQ22" s="186">
        <f t="shared" si="93"/>
        <v>2.6999999999999993</v>
      </c>
      <c r="DR22" s="186">
        <f t="shared" si="94"/>
        <v>7.2899999999999965</v>
      </c>
      <c r="DS22" s="186">
        <f t="shared" si="95"/>
        <v>0</v>
      </c>
      <c r="DT22" s="187"/>
      <c r="DU22" s="186">
        <f t="shared" si="0"/>
        <v>0</v>
      </c>
      <c r="DV22" s="186">
        <f t="shared" si="1"/>
        <v>3.4444444444444429</v>
      </c>
      <c r="DW22" s="186">
        <f t="shared" si="2"/>
        <v>11.864197530864187</v>
      </c>
      <c r="DX22" s="186">
        <f t="shared" si="3"/>
        <v>0</v>
      </c>
      <c r="DY22" s="186"/>
      <c r="DZ22" s="186">
        <f t="shared" si="96"/>
        <v>0</v>
      </c>
      <c r="EA22" s="186">
        <f t="shared" si="97"/>
        <v>3.6428571428571423</v>
      </c>
      <c r="EB22" s="186">
        <f t="shared" si="98"/>
        <v>13.270408163265303</v>
      </c>
      <c r="EC22" s="186">
        <f t="shared" si="99"/>
        <v>0</v>
      </c>
      <c r="ED22" s="186"/>
      <c r="EE22" s="186">
        <f t="shared" si="100"/>
        <v>0</v>
      </c>
      <c r="EF22" s="186">
        <f t="shared" si="101"/>
        <v>5</v>
      </c>
      <c r="EG22" s="186">
        <f t="shared" si="102"/>
        <v>25</v>
      </c>
      <c r="EH22" s="186">
        <f t="shared" si="103"/>
        <v>0</v>
      </c>
      <c r="EI22" s="186"/>
      <c r="EJ22" s="186">
        <f t="shared" si="104"/>
        <v>0</v>
      </c>
      <c r="EK22" s="186">
        <f t="shared" si="105"/>
        <v>5.8000000000000007</v>
      </c>
      <c r="EL22" s="186">
        <f t="shared" si="106"/>
        <v>33.640000000000008</v>
      </c>
      <c r="EM22" s="186">
        <f t="shared" si="107"/>
        <v>0</v>
      </c>
      <c r="EN22" s="186"/>
      <c r="EO22" s="186">
        <f t="shared" si="108"/>
        <v>0</v>
      </c>
      <c r="EP22" s="186">
        <f t="shared" si="109"/>
        <v>7.0500000000000007</v>
      </c>
      <c r="EQ22" s="186">
        <f t="shared" si="110"/>
        <v>49.702500000000008</v>
      </c>
      <c r="ER22" s="186">
        <f t="shared" si="111"/>
        <v>0</v>
      </c>
      <c r="ES22" s="186"/>
      <c r="ET22" s="186">
        <f t="shared" si="112"/>
        <v>0</v>
      </c>
      <c r="EU22" s="186">
        <f t="shared" si="113"/>
        <v>-10</v>
      </c>
      <c r="EV22" s="186">
        <f t="shared" si="114"/>
        <v>100</v>
      </c>
      <c r="EW22" s="186">
        <f t="shared" si="115"/>
        <v>0</v>
      </c>
      <c r="EX22" s="186"/>
      <c r="EY22" s="186">
        <f t="shared" si="116"/>
        <v>0</v>
      </c>
      <c r="EZ22" s="186">
        <f t="shared" si="117"/>
        <v>-8.6666666666666643</v>
      </c>
      <c r="FA22" s="186">
        <f t="shared" si="118"/>
        <v>75.111111111111072</v>
      </c>
      <c r="FB22" s="186">
        <f t="shared" si="119"/>
        <v>0</v>
      </c>
      <c r="FC22" s="186"/>
      <c r="FD22" s="186">
        <f t="shared" si="120"/>
        <v>0</v>
      </c>
      <c r="FE22" s="186">
        <f t="shared" si="121"/>
        <v>-7.25</v>
      </c>
      <c r="FF22" s="186">
        <f t="shared" si="122"/>
        <v>52.5625</v>
      </c>
      <c r="FG22" s="186">
        <f t="shared" si="123"/>
        <v>0</v>
      </c>
      <c r="FH22" s="186"/>
      <c r="FI22" s="186">
        <f t="shared" si="124"/>
        <v>0</v>
      </c>
      <c r="FJ22" s="186">
        <f t="shared" si="125"/>
        <v>-7</v>
      </c>
      <c r="FK22" s="186">
        <f t="shared" si="126"/>
        <v>49</v>
      </c>
      <c r="FL22" s="186">
        <f t="shared" si="127"/>
        <v>0</v>
      </c>
      <c r="FM22" s="186"/>
      <c r="FN22" s="186">
        <f t="shared" si="128"/>
        <v>0</v>
      </c>
      <c r="FO22" s="186">
        <f t="shared" si="129"/>
        <v>-4.75</v>
      </c>
      <c r="FP22" s="186">
        <f t="shared" si="130"/>
        <v>22.5625</v>
      </c>
      <c r="FQ22" s="186">
        <f t="shared" si="131"/>
        <v>0</v>
      </c>
      <c r="FR22" s="186"/>
      <c r="FS22" s="186">
        <f t="shared" si="132"/>
        <v>0</v>
      </c>
      <c r="FT22" s="186">
        <f t="shared" si="133"/>
        <v>-4.1999999999999993</v>
      </c>
      <c r="FU22" s="186">
        <f t="shared" si="134"/>
        <v>17.639999999999993</v>
      </c>
      <c r="FV22" s="186">
        <f t="shared" si="135"/>
        <v>0</v>
      </c>
      <c r="FW22" s="186"/>
      <c r="FX22" s="186">
        <f t="shared" si="136"/>
        <v>0</v>
      </c>
      <c r="FY22" s="186">
        <f t="shared" si="137"/>
        <v>-3.1999999999999993</v>
      </c>
      <c r="FZ22" s="186">
        <f t="shared" si="138"/>
        <v>10.239999999999995</v>
      </c>
      <c r="GA22" s="186">
        <f t="shared" si="139"/>
        <v>0</v>
      </c>
      <c r="GB22" s="186"/>
      <c r="GC22" s="186">
        <f t="shared" si="140"/>
        <v>0</v>
      </c>
      <c r="GD22" s="186">
        <f t="shared" si="141"/>
        <v>-3.6000000000000014</v>
      </c>
      <c r="GE22" s="186">
        <f t="shared" si="142"/>
        <v>12.96000000000001</v>
      </c>
      <c r="GF22" s="186">
        <f t="shared" si="143"/>
        <v>0</v>
      </c>
      <c r="GG22" s="186">
        <v>2</v>
      </c>
      <c r="GH22" s="186">
        <f t="shared" si="144"/>
        <v>53</v>
      </c>
      <c r="GI22" s="186">
        <f t="shared" si="145"/>
        <v>-1.1999999999999993</v>
      </c>
      <c r="GJ22" s="186">
        <f t="shared" si="146"/>
        <v>1.4399999999999984</v>
      </c>
      <c r="GK22" s="186">
        <f t="shared" si="147"/>
        <v>2.8799999999999968</v>
      </c>
      <c r="GL22" s="186">
        <v>1</v>
      </c>
      <c r="GM22" s="186">
        <f t="shared" si="148"/>
        <v>26.5</v>
      </c>
      <c r="GN22" s="186">
        <f t="shared" si="149"/>
        <v>-0.5</v>
      </c>
      <c r="GO22" s="186">
        <f t="shared" si="150"/>
        <v>0.25</v>
      </c>
      <c r="GP22" s="186">
        <f t="shared" si="151"/>
        <v>0.25</v>
      </c>
      <c r="GQ22" s="187">
        <v>3</v>
      </c>
      <c r="GR22" s="186">
        <f t="shared" si="152"/>
        <v>79.5</v>
      </c>
      <c r="GS22" s="186">
        <f t="shared" si="153"/>
        <v>0.16666666666666785</v>
      </c>
      <c r="GT22" s="186">
        <f t="shared" si="154"/>
        <v>2.7777777777778172E-2</v>
      </c>
      <c r="GU22" s="186">
        <f t="shared" si="155"/>
        <v>8.3333333333334508E-2</v>
      </c>
      <c r="GV22" s="187">
        <v>3</v>
      </c>
      <c r="GW22" s="186">
        <f t="shared" si="156"/>
        <v>79.5</v>
      </c>
      <c r="GX22" s="186">
        <f t="shared" si="157"/>
        <v>0.66666666666666785</v>
      </c>
      <c r="GY22" s="186">
        <f t="shared" si="158"/>
        <v>0.44444444444444603</v>
      </c>
      <c r="GZ22" s="186">
        <f t="shared" si="159"/>
        <v>1.3333333333333381</v>
      </c>
    </row>
    <row r="23" spans="1:208">
      <c r="A23" s="178">
        <f t="shared" si="160"/>
        <v>27</v>
      </c>
      <c r="B23" s="179" t="s">
        <v>22</v>
      </c>
      <c r="C23" s="180">
        <f t="shared" si="161"/>
        <v>27.9</v>
      </c>
      <c r="D23" s="186"/>
      <c r="E23" s="186">
        <f t="shared" si="162"/>
        <v>0</v>
      </c>
      <c r="F23" s="186">
        <f t="shared" si="163"/>
        <v>-8.2857142857142847</v>
      </c>
      <c r="G23" s="186">
        <f t="shared" si="164"/>
        <v>68.653061224489775</v>
      </c>
      <c r="H23" s="186">
        <f t="shared" si="165"/>
        <v>0</v>
      </c>
      <c r="I23" s="186"/>
      <c r="J23" s="186">
        <f t="shared" si="4"/>
        <v>0</v>
      </c>
      <c r="K23" s="186">
        <f t="shared" si="5"/>
        <v>-8.875</v>
      </c>
      <c r="L23" s="186">
        <f t="shared" si="6"/>
        <v>78.765625</v>
      </c>
      <c r="M23" s="186">
        <f t="shared" si="7"/>
        <v>0</v>
      </c>
      <c r="N23" s="186"/>
      <c r="O23" s="186">
        <f t="shared" si="8"/>
        <v>0</v>
      </c>
      <c r="P23" s="186">
        <f t="shared" si="9"/>
        <v>-5.7999999999999972</v>
      </c>
      <c r="Q23" s="186">
        <f t="shared" si="10"/>
        <v>33.639999999999965</v>
      </c>
      <c r="R23" s="186">
        <f t="shared" si="11"/>
        <v>0</v>
      </c>
      <c r="S23" s="186"/>
      <c r="T23" s="186">
        <f t="shared" si="12"/>
        <v>0</v>
      </c>
      <c r="U23" s="186">
        <f t="shared" si="13"/>
        <v>-5.6666666666666643</v>
      </c>
      <c r="V23" s="186">
        <f t="shared" si="14"/>
        <v>32.111111111111086</v>
      </c>
      <c r="W23" s="186">
        <f t="shared" si="15"/>
        <v>0</v>
      </c>
      <c r="X23" s="186"/>
      <c r="Y23" s="186">
        <f t="shared" si="16"/>
        <v>0</v>
      </c>
      <c r="Z23" s="186">
        <f t="shared" si="17"/>
        <v>-4.5714285714285694</v>
      </c>
      <c r="AA23" s="186">
        <f t="shared" si="18"/>
        <v>20.89795918367345</v>
      </c>
      <c r="AB23" s="186">
        <f t="shared" si="19"/>
        <v>0</v>
      </c>
      <c r="AC23" s="186"/>
      <c r="AD23" s="186">
        <f t="shared" si="20"/>
        <v>0</v>
      </c>
      <c r="AE23" s="186">
        <f t="shared" si="21"/>
        <v>-2.8571428571428577</v>
      </c>
      <c r="AF23" s="186">
        <f t="shared" si="22"/>
        <v>8.1632653061224527</v>
      </c>
      <c r="AG23" s="186">
        <f t="shared" si="23"/>
        <v>0</v>
      </c>
      <c r="AH23" s="186">
        <v>1</v>
      </c>
      <c r="AI23" s="186">
        <f t="shared" si="24"/>
        <v>27.5</v>
      </c>
      <c r="AJ23" s="186">
        <f t="shared" si="25"/>
        <v>-2.375</v>
      </c>
      <c r="AK23" s="186">
        <f t="shared" si="26"/>
        <v>5.640625</v>
      </c>
      <c r="AL23" s="186">
        <f t="shared" si="27"/>
        <v>5.640625</v>
      </c>
      <c r="AM23" s="186">
        <v>2</v>
      </c>
      <c r="AN23" s="186">
        <f t="shared" si="28"/>
        <v>55</v>
      </c>
      <c r="AO23" s="186">
        <f t="shared" si="29"/>
        <v>-1.1111111111111107</v>
      </c>
      <c r="AP23" s="186">
        <f t="shared" si="30"/>
        <v>1.2345679012345669</v>
      </c>
      <c r="AQ23" s="186">
        <f t="shared" si="31"/>
        <v>2.4691358024691339</v>
      </c>
      <c r="AR23" s="186"/>
      <c r="AS23" s="186">
        <f t="shared" si="32"/>
        <v>0</v>
      </c>
      <c r="AT23" s="186">
        <f t="shared" si="33"/>
        <v>-2.1000000000000014</v>
      </c>
      <c r="AU23" s="186">
        <f t="shared" si="34"/>
        <v>4.4100000000000064</v>
      </c>
      <c r="AV23" s="186">
        <f t="shared" si="35"/>
        <v>0</v>
      </c>
      <c r="AW23" s="186">
        <v>2</v>
      </c>
      <c r="AX23" s="186">
        <f t="shared" si="36"/>
        <v>55</v>
      </c>
      <c r="AY23" s="186">
        <f t="shared" si="37"/>
        <v>0.60000000000000142</v>
      </c>
      <c r="AZ23" s="186">
        <f t="shared" si="38"/>
        <v>0.36000000000000171</v>
      </c>
      <c r="BA23" s="186">
        <f t="shared" si="39"/>
        <v>0.72000000000000342</v>
      </c>
      <c r="BB23" s="186">
        <v>1</v>
      </c>
      <c r="BC23" s="186">
        <f t="shared" si="40"/>
        <v>27.5</v>
      </c>
      <c r="BD23" s="186">
        <f t="shared" si="41"/>
        <v>1</v>
      </c>
      <c r="BE23" s="186">
        <f t="shared" si="42"/>
        <v>1</v>
      </c>
      <c r="BF23" s="186">
        <f t="shared" si="43"/>
        <v>1</v>
      </c>
      <c r="BG23" s="186"/>
      <c r="BH23" s="186">
        <f t="shared" si="44"/>
        <v>0</v>
      </c>
      <c r="BI23" s="186">
        <f t="shared" si="45"/>
        <v>1.5</v>
      </c>
      <c r="BJ23" s="186">
        <f t="shared" si="46"/>
        <v>2.25</v>
      </c>
      <c r="BK23" s="186">
        <f t="shared" si="47"/>
        <v>0</v>
      </c>
      <c r="BL23" s="186">
        <v>1</v>
      </c>
      <c r="BM23" s="186">
        <f t="shared" si="48"/>
        <v>27.5</v>
      </c>
      <c r="BN23" s="186">
        <f t="shared" si="49"/>
        <v>0.75</v>
      </c>
      <c r="BO23" s="186">
        <f t="shared" si="50"/>
        <v>0.5625</v>
      </c>
      <c r="BP23" s="186">
        <f t="shared" si="51"/>
        <v>0.5625</v>
      </c>
      <c r="BQ23" s="186"/>
      <c r="BR23" s="186">
        <f t="shared" si="52"/>
        <v>0</v>
      </c>
      <c r="BS23" s="186">
        <f t="shared" si="53"/>
        <v>2.6000000000000014</v>
      </c>
      <c r="BT23" s="186">
        <f t="shared" si="54"/>
        <v>6.7600000000000078</v>
      </c>
      <c r="BU23" s="186">
        <f t="shared" si="55"/>
        <v>0</v>
      </c>
      <c r="BV23" s="186"/>
      <c r="BW23" s="186">
        <f t="shared" si="56"/>
        <v>0</v>
      </c>
      <c r="BX23" s="186">
        <f t="shared" si="57"/>
        <v>2.428571428571427</v>
      </c>
      <c r="BY23" s="186">
        <f t="shared" si="58"/>
        <v>5.8979591836734624</v>
      </c>
      <c r="BZ23" s="186">
        <f t="shared" si="59"/>
        <v>0</v>
      </c>
      <c r="CA23" s="186"/>
      <c r="CB23" s="186">
        <f t="shared" si="60"/>
        <v>0</v>
      </c>
      <c r="CC23" s="186">
        <f t="shared" si="61"/>
        <v>2.5</v>
      </c>
      <c r="CD23" s="186">
        <f t="shared" si="62"/>
        <v>6.25</v>
      </c>
      <c r="CE23" s="186">
        <f t="shared" si="63"/>
        <v>0</v>
      </c>
      <c r="CF23" s="186"/>
      <c r="CG23" s="186">
        <f t="shared" si="64"/>
        <v>0</v>
      </c>
      <c r="CH23" s="186">
        <f t="shared" si="65"/>
        <v>3</v>
      </c>
      <c r="CI23" s="186">
        <f t="shared" si="66"/>
        <v>9</v>
      </c>
      <c r="CJ23" s="186">
        <f t="shared" si="67"/>
        <v>0</v>
      </c>
      <c r="CK23" s="186"/>
      <c r="CL23" s="186">
        <f t="shared" si="68"/>
        <v>0</v>
      </c>
      <c r="CM23" s="186">
        <f t="shared" si="69"/>
        <v>3.3999999999999986</v>
      </c>
      <c r="CN23" s="186">
        <f t="shared" si="70"/>
        <v>11.55999999999999</v>
      </c>
      <c r="CO23" s="186">
        <f t="shared" si="71"/>
        <v>0</v>
      </c>
      <c r="CP23" s="186"/>
      <c r="CQ23" s="186">
        <f t="shared" si="72"/>
        <v>0</v>
      </c>
      <c r="CR23" s="186">
        <f t="shared" si="73"/>
        <v>4</v>
      </c>
      <c r="CS23" s="186">
        <f t="shared" si="74"/>
        <v>16</v>
      </c>
      <c r="CT23" s="186">
        <f t="shared" si="75"/>
        <v>0</v>
      </c>
      <c r="CU23" s="186"/>
      <c r="CV23" s="186">
        <f t="shared" si="76"/>
        <v>0</v>
      </c>
      <c r="CW23" s="186">
        <f t="shared" si="77"/>
        <v>4</v>
      </c>
      <c r="CX23" s="186">
        <f t="shared" si="78"/>
        <v>16</v>
      </c>
      <c r="CY23" s="186">
        <f t="shared" si="79"/>
        <v>0</v>
      </c>
      <c r="CZ23" s="186"/>
      <c r="DA23" s="186">
        <f t="shared" si="80"/>
        <v>0</v>
      </c>
      <c r="DB23" s="186">
        <f t="shared" si="81"/>
        <v>4</v>
      </c>
      <c r="DC23" s="186">
        <f t="shared" si="82"/>
        <v>16</v>
      </c>
      <c r="DD23" s="186">
        <f t="shared" si="83"/>
        <v>0</v>
      </c>
      <c r="DE23" s="186"/>
      <c r="DF23" s="186">
        <f t="shared" si="84"/>
        <v>0</v>
      </c>
      <c r="DG23" s="186">
        <f t="shared" si="85"/>
        <v>1.25</v>
      </c>
      <c r="DH23" s="186">
        <f t="shared" si="86"/>
        <v>1.5625</v>
      </c>
      <c r="DI23" s="186">
        <f t="shared" si="87"/>
        <v>0</v>
      </c>
      <c r="DJ23" s="187"/>
      <c r="DK23" s="186">
        <f t="shared" si="88"/>
        <v>0</v>
      </c>
      <c r="DL23" s="186">
        <f t="shared" si="89"/>
        <v>2.4444444444444429</v>
      </c>
      <c r="DM23" s="186">
        <f t="shared" si="90"/>
        <v>5.9753086419753005</v>
      </c>
      <c r="DN23" s="186">
        <f t="shared" si="91"/>
        <v>0</v>
      </c>
      <c r="DO23" s="187"/>
      <c r="DP23" s="186">
        <f t="shared" si="92"/>
        <v>0</v>
      </c>
      <c r="DQ23" s="186">
        <f t="shared" si="93"/>
        <v>3.6999999999999993</v>
      </c>
      <c r="DR23" s="186">
        <f t="shared" si="94"/>
        <v>13.689999999999994</v>
      </c>
      <c r="DS23" s="186">
        <f t="shared" si="95"/>
        <v>0</v>
      </c>
      <c r="DT23" s="187"/>
      <c r="DU23" s="186">
        <f t="shared" si="0"/>
        <v>0</v>
      </c>
      <c r="DV23" s="186">
        <f t="shared" si="1"/>
        <v>4.4444444444444429</v>
      </c>
      <c r="DW23" s="186">
        <f t="shared" si="2"/>
        <v>19.753086419753071</v>
      </c>
      <c r="DX23" s="186">
        <f t="shared" si="3"/>
        <v>0</v>
      </c>
      <c r="DY23" s="186"/>
      <c r="DZ23" s="186">
        <f t="shared" si="96"/>
        <v>0</v>
      </c>
      <c r="EA23" s="186">
        <f t="shared" si="97"/>
        <v>4.6428571428571423</v>
      </c>
      <c r="EB23" s="186">
        <f t="shared" si="98"/>
        <v>21.556122448979586</v>
      </c>
      <c r="EC23" s="186">
        <f t="shared" si="99"/>
        <v>0</v>
      </c>
      <c r="ED23" s="186"/>
      <c r="EE23" s="186">
        <f t="shared" si="100"/>
        <v>0</v>
      </c>
      <c r="EF23" s="186">
        <f t="shared" si="101"/>
        <v>6</v>
      </c>
      <c r="EG23" s="186">
        <f t="shared" si="102"/>
        <v>36</v>
      </c>
      <c r="EH23" s="186">
        <f t="shared" si="103"/>
        <v>0</v>
      </c>
      <c r="EI23" s="186"/>
      <c r="EJ23" s="186">
        <f t="shared" si="104"/>
        <v>0</v>
      </c>
      <c r="EK23" s="186">
        <f t="shared" si="105"/>
        <v>6.8000000000000007</v>
      </c>
      <c r="EL23" s="186">
        <f t="shared" si="106"/>
        <v>46.240000000000009</v>
      </c>
      <c r="EM23" s="186">
        <f t="shared" si="107"/>
        <v>0</v>
      </c>
      <c r="EN23" s="186"/>
      <c r="EO23" s="186">
        <f t="shared" si="108"/>
        <v>0</v>
      </c>
      <c r="EP23" s="186">
        <f t="shared" si="109"/>
        <v>8.0500000000000007</v>
      </c>
      <c r="EQ23" s="186">
        <f t="shared" si="110"/>
        <v>64.802500000000009</v>
      </c>
      <c r="ER23" s="186">
        <f t="shared" si="111"/>
        <v>0</v>
      </c>
      <c r="ES23" s="186"/>
      <c r="ET23" s="186">
        <f t="shared" si="112"/>
        <v>0</v>
      </c>
      <c r="EU23" s="186">
        <f t="shared" si="113"/>
        <v>-9</v>
      </c>
      <c r="EV23" s="186">
        <f t="shared" si="114"/>
        <v>81</v>
      </c>
      <c r="EW23" s="186">
        <f t="shared" si="115"/>
        <v>0</v>
      </c>
      <c r="EX23" s="186"/>
      <c r="EY23" s="186">
        <f t="shared" si="116"/>
        <v>0</v>
      </c>
      <c r="EZ23" s="186">
        <f t="shared" si="117"/>
        <v>-7.6666666666666643</v>
      </c>
      <c r="FA23" s="186">
        <f t="shared" si="118"/>
        <v>58.777777777777743</v>
      </c>
      <c r="FB23" s="186">
        <f t="shared" si="119"/>
        <v>0</v>
      </c>
      <c r="FC23" s="186"/>
      <c r="FD23" s="186">
        <f t="shared" si="120"/>
        <v>0</v>
      </c>
      <c r="FE23" s="186">
        <f t="shared" si="121"/>
        <v>-6.25</v>
      </c>
      <c r="FF23" s="186">
        <f t="shared" si="122"/>
        <v>39.0625</v>
      </c>
      <c r="FG23" s="186">
        <f t="shared" si="123"/>
        <v>0</v>
      </c>
      <c r="FH23" s="186"/>
      <c r="FI23" s="186">
        <f t="shared" si="124"/>
        <v>0</v>
      </c>
      <c r="FJ23" s="186">
        <f t="shared" si="125"/>
        <v>-6</v>
      </c>
      <c r="FK23" s="186">
        <f t="shared" si="126"/>
        <v>36</v>
      </c>
      <c r="FL23" s="186">
        <f t="shared" si="127"/>
        <v>0</v>
      </c>
      <c r="FM23" s="186"/>
      <c r="FN23" s="186">
        <f t="shared" si="128"/>
        <v>0</v>
      </c>
      <c r="FO23" s="186">
        <f t="shared" si="129"/>
        <v>-3.75</v>
      </c>
      <c r="FP23" s="186">
        <f t="shared" si="130"/>
        <v>14.0625</v>
      </c>
      <c r="FQ23" s="186">
        <f t="shared" si="131"/>
        <v>0</v>
      </c>
      <c r="FR23" s="186"/>
      <c r="FS23" s="186">
        <f t="shared" si="132"/>
        <v>0</v>
      </c>
      <c r="FT23" s="186">
        <f t="shared" si="133"/>
        <v>-3.1999999999999993</v>
      </c>
      <c r="FU23" s="186">
        <f t="shared" si="134"/>
        <v>10.239999999999995</v>
      </c>
      <c r="FV23" s="186">
        <f t="shared" si="135"/>
        <v>0</v>
      </c>
      <c r="FW23" s="186"/>
      <c r="FX23" s="186">
        <f t="shared" si="136"/>
        <v>0</v>
      </c>
      <c r="FY23" s="186">
        <f t="shared" si="137"/>
        <v>-2.1999999999999993</v>
      </c>
      <c r="FZ23" s="186">
        <f t="shared" si="138"/>
        <v>4.8399999999999972</v>
      </c>
      <c r="GA23" s="186">
        <f t="shared" si="139"/>
        <v>0</v>
      </c>
      <c r="GB23" s="186"/>
      <c r="GC23" s="186">
        <f t="shared" si="140"/>
        <v>0</v>
      </c>
      <c r="GD23" s="186">
        <f t="shared" si="141"/>
        <v>-2.6000000000000014</v>
      </c>
      <c r="GE23" s="186">
        <f t="shared" si="142"/>
        <v>6.7600000000000078</v>
      </c>
      <c r="GF23" s="186">
        <f t="shared" si="143"/>
        <v>0</v>
      </c>
      <c r="GG23" s="186">
        <v>1</v>
      </c>
      <c r="GH23" s="186">
        <f t="shared" si="144"/>
        <v>27.5</v>
      </c>
      <c r="GI23" s="186">
        <f t="shared" si="145"/>
        <v>-0.19999999999999929</v>
      </c>
      <c r="GJ23" s="186">
        <f t="shared" si="146"/>
        <v>3.9999999999999716E-2</v>
      </c>
      <c r="GK23" s="186">
        <f t="shared" si="147"/>
        <v>3.9999999999999716E-2</v>
      </c>
      <c r="GL23" s="186">
        <v>1</v>
      </c>
      <c r="GM23" s="186">
        <f t="shared" si="148"/>
        <v>27.5</v>
      </c>
      <c r="GN23" s="186">
        <f t="shared" si="149"/>
        <v>0.5</v>
      </c>
      <c r="GO23" s="186">
        <f t="shared" si="150"/>
        <v>0.25</v>
      </c>
      <c r="GP23" s="186">
        <f t="shared" si="151"/>
        <v>0.25</v>
      </c>
      <c r="GQ23" s="187">
        <v>1</v>
      </c>
      <c r="GR23" s="186">
        <f t="shared" si="152"/>
        <v>27.5</v>
      </c>
      <c r="GS23" s="186">
        <f t="shared" si="153"/>
        <v>1.1666666666666679</v>
      </c>
      <c r="GT23" s="186">
        <f t="shared" si="154"/>
        <v>1.3611111111111138</v>
      </c>
      <c r="GU23" s="186">
        <f t="shared" si="155"/>
        <v>1.3611111111111138</v>
      </c>
      <c r="GV23" s="187"/>
      <c r="GW23" s="186">
        <f t="shared" si="156"/>
        <v>0</v>
      </c>
      <c r="GX23" s="186">
        <f t="shared" si="157"/>
        <v>1.6666666666666679</v>
      </c>
      <c r="GY23" s="186">
        <f t="shared" si="158"/>
        <v>2.7777777777777817</v>
      </c>
      <c r="GZ23" s="186">
        <f t="shared" si="159"/>
        <v>0</v>
      </c>
    </row>
    <row r="24" spans="1:208">
      <c r="A24" s="178">
        <f t="shared" si="160"/>
        <v>28</v>
      </c>
      <c r="B24" s="179" t="s">
        <v>22</v>
      </c>
      <c r="C24" s="180">
        <f t="shared" si="161"/>
        <v>28.9</v>
      </c>
      <c r="D24" s="186"/>
      <c r="E24" s="186">
        <f t="shared" si="162"/>
        <v>0</v>
      </c>
      <c r="F24" s="186">
        <f t="shared" si="163"/>
        <v>-7.2857142857142847</v>
      </c>
      <c r="G24" s="186">
        <f t="shared" si="164"/>
        <v>53.081632653061213</v>
      </c>
      <c r="H24" s="186">
        <f t="shared" si="165"/>
        <v>0</v>
      </c>
      <c r="I24" s="186"/>
      <c r="J24" s="186">
        <f t="shared" si="4"/>
        <v>0</v>
      </c>
      <c r="K24" s="186">
        <f t="shared" si="5"/>
        <v>-7.875</v>
      </c>
      <c r="L24" s="186">
        <f t="shared" si="6"/>
        <v>62.015625</v>
      </c>
      <c r="M24" s="186">
        <f t="shared" si="7"/>
        <v>0</v>
      </c>
      <c r="N24" s="186"/>
      <c r="O24" s="186">
        <f t="shared" si="8"/>
        <v>0</v>
      </c>
      <c r="P24" s="186">
        <f t="shared" si="9"/>
        <v>-4.7999999999999972</v>
      </c>
      <c r="Q24" s="186">
        <f t="shared" si="10"/>
        <v>23.039999999999974</v>
      </c>
      <c r="R24" s="186">
        <f t="shared" si="11"/>
        <v>0</v>
      </c>
      <c r="S24" s="186"/>
      <c r="T24" s="186">
        <f t="shared" si="12"/>
        <v>0</v>
      </c>
      <c r="U24" s="186">
        <f t="shared" si="13"/>
        <v>-4.6666666666666643</v>
      </c>
      <c r="V24" s="186">
        <f t="shared" si="14"/>
        <v>21.777777777777757</v>
      </c>
      <c r="W24" s="186">
        <f t="shared" si="15"/>
        <v>0</v>
      </c>
      <c r="X24" s="186"/>
      <c r="Y24" s="186">
        <f t="shared" si="16"/>
        <v>0</v>
      </c>
      <c r="Z24" s="186">
        <f t="shared" si="17"/>
        <v>-3.5714285714285694</v>
      </c>
      <c r="AA24" s="186">
        <f t="shared" si="18"/>
        <v>12.755102040816311</v>
      </c>
      <c r="AB24" s="186">
        <f t="shared" si="19"/>
        <v>0</v>
      </c>
      <c r="AC24" s="186">
        <v>2</v>
      </c>
      <c r="AD24" s="186">
        <f t="shared" si="20"/>
        <v>57</v>
      </c>
      <c r="AE24" s="186">
        <f t="shared" si="21"/>
        <v>-1.8571428571428577</v>
      </c>
      <c r="AF24" s="186">
        <f t="shared" si="22"/>
        <v>3.4489795918367365</v>
      </c>
      <c r="AG24" s="186">
        <f t="shared" si="23"/>
        <v>6.897959183673473</v>
      </c>
      <c r="AH24" s="186">
        <v>1</v>
      </c>
      <c r="AI24" s="186">
        <f t="shared" si="24"/>
        <v>28.5</v>
      </c>
      <c r="AJ24" s="186">
        <f t="shared" si="25"/>
        <v>-1.375</v>
      </c>
      <c r="AK24" s="186">
        <f t="shared" si="26"/>
        <v>1.890625</v>
      </c>
      <c r="AL24" s="186">
        <f t="shared" si="27"/>
        <v>1.890625</v>
      </c>
      <c r="AM24" s="186">
        <v>4</v>
      </c>
      <c r="AN24" s="186">
        <f t="shared" si="28"/>
        <v>114</v>
      </c>
      <c r="AO24" s="186">
        <f t="shared" si="29"/>
        <v>-0.11111111111111072</v>
      </c>
      <c r="AP24" s="186">
        <f t="shared" si="30"/>
        <v>1.2345679012345592E-2</v>
      </c>
      <c r="AQ24" s="186">
        <f t="shared" si="31"/>
        <v>4.9382716049382366E-2</v>
      </c>
      <c r="AR24" s="186">
        <v>4</v>
      </c>
      <c r="AS24" s="186">
        <f t="shared" si="32"/>
        <v>114</v>
      </c>
      <c r="AT24" s="186">
        <f t="shared" si="33"/>
        <v>-1.1000000000000014</v>
      </c>
      <c r="AU24" s="186">
        <f t="shared" si="34"/>
        <v>1.2100000000000031</v>
      </c>
      <c r="AV24" s="186">
        <f t="shared" si="35"/>
        <v>4.8400000000000123</v>
      </c>
      <c r="AW24" s="186"/>
      <c r="AX24" s="186">
        <f t="shared" si="36"/>
        <v>0</v>
      </c>
      <c r="AY24" s="186">
        <f t="shared" si="37"/>
        <v>1.6000000000000014</v>
      </c>
      <c r="AZ24" s="186">
        <f t="shared" si="38"/>
        <v>2.5600000000000045</v>
      </c>
      <c r="BA24" s="186">
        <f t="shared" si="39"/>
        <v>0</v>
      </c>
      <c r="BB24" s="186"/>
      <c r="BC24" s="186">
        <f t="shared" si="40"/>
        <v>0</v>
      </c>
      <c r="BD24" s="186">
        <f t="shared" si="41"/>
        <v>2</v>
      </c>
      <c r="BE24" s="186">
        <f t="shared" si="42"/>
        <v>4</v>
      </c>
      <c r="BF24" s="186">
        <f t="shared" si="43"/>
        <v>0</v>
      </c>
      <c r="BG24" s="186"/>
      <c r="BH24" s="186">
        <f t="shared" si="44"/>
        <v>0</v>
      </c>
      <c r="BI24" s="186">
        <f t="shared" si="45"/>
        <v>2.5</v>
      </c>
      <c r="BJ24" s="186">
        <f t="shared" si="46"/>
        <v>6.25</v>
      </c>
      <c r="BK24" s="186">
        <f t="shared" si="47"/>
        <v>0</v>
      </c>
      <c r="BL24" s="186"/>
      <c r="BM24" s="186">
        <f t="shared" si="48"/>
        <v>0</v>
      </c>
      <c r="BN24" s="186">
        <f t="shared" si="49"/>
        <v>1.75</v>
      </c>
      <c r="BO24" s="186">
        <f t="shared" si="50"/>
        <v>3.0625</v>
      </c>
      <c r="BP24" s="186">
        <f t="shared" si="51"/>
        <v>0</v>
      </c>
      <c r="BQ24" s="186"/>
      <c r="BR24" s="186">
        <f t="shared" si="52"/>
        <v>0</v>
      </c>
      <c r="BS24" s="186">
        <f t="shared" si="53"/>
        <v>3.6000000000000014</v>
      </c>
      <c r="BT24" s="186">
        <f t="shared" si="54"/>
        <v>12.96000000000001</v>
      </c>
      <c r="BU24" s="186">
        <f t="shared" si="55"/>
        <v>0</v>
      </c>
      <c r="BV24" s="186"/>
      <c r="BW24" s="186">
        <f t="shared" si="56"/>
        <v>0</v>
      </c>
      <c r="BX24" s="186">
        <f t="shared" si="57"/>
        <v>3.428571428571427</v>
      </c>
      <c r="BY24" s="186">
        <f t="shared" si="58"/>
        <v>11.755102040816316</v>
      </c>
      <c r="BZ24" s="186">
        <f t="shared" si="59"/>
        <v>0</v>
      </c>
      <c r="CA24" s="186"/>
      <c r="CB24" s="186">
        <f t="shared" si="60"/>
        <v>0</v>
      </c>
      <c r="CC24" s="186">
        <f t="shared" si="61"/>
        <v>3.5</v>
      </c>
      <c r="CD24" s="186">
        <f t="shared" si="62"/>
        <v>12.25</v>
      </c>
      <c r="CE24" s="186">
        <f t="shared" si="63"/>
        <v>0</v>
      </c>
      <c r="CF24" s="186"/>
      <c r="CG24" s="186">
        <f t="shared" si="64"/>
        <v>0</v>
      </c>
      <c r="CH24" s="186">
        <f t="shared" si="65"/>
        <v>4</v>
      </c>
      <c r="CI24" s="186">
        <f t="shared" si="66"/>
        <v>16</v>
      </c>
      <c r="CJ24" s="186">
        <f t="shared" si="67"/>
        <v>0</v>
      </c>
      <c r="CK24" s="186"/>
      <c r="CL24" s="186">
        <f t="shared" si="68"/>
        <v>0</v>
      </c>
      <c r="CM24" s="186">
        <f t="shared" si="69"/>
        <v>4.3999999999999986</v>
      </c>
      <c r="CN24" s="186">
        <f t="shared" si="70"/>
        <v>19.359999999999989</v>
      </c>
      <c r="CO24" s="186">
        <f t="shared" si="71"/>
        <v>0</v>
      </c>
      <c r="CP24" s="186"/>
      <c r="CQ24" s="186">
        <f t="shared" si="72"/>
        <v>0</v>
      </c>
      <c r="CR24" s="186">
        <f t="shared" si="73"/>
        <v>5</v>
      </c>
      <c r="CS24" s="186">
        <f t="shared" si="74"/>
        <v>25</v>
      </c>
      <c r="CT24" s="186">
        <f t="shared" si="75"/>
        <v>0</v>
      </c>
      <c r="CU24" s="186"/>
      <c r="CV24" s="186">
        <f t="shared" si="76"/>
        <v>0</v>
      </c>
      <c r="CW24" s="186">
        <f t="shared" si="77"/>
        <v>5</v>
      </c>
      <c r="CX24" s="186">
        <f t="shared" si="78"/>
        <v>25</v>
      </c>
      <c r="CY24" s="186">
        <f t="shared" si="79"/>
        <v>0</v>
      </c>
      <c r="CZ24" s="186"/>
      <c r="DA24" s="186">
        <f t="shared" si="80"/>
        <v>0</v>
      </c>
      <c r="DB24" s="186">
        <f t="shared" si="81"/>
        <v>5</v>
      </c>
      <c r="DC24" s="186">
        <f t="shared" si="82"/>
        <v>25</v>
      </c>
      <c r="DD24" s="186">
        <f t="shared" si="83"/>
        <v>0</v>
      </c>
      <c r="DE24" s="186"/>
      <c r="DF24" s="186">
        <f t="shared" si="84"/>
        <v>0</v>
      </c>
      <c r="DG24" s="186">
        <f t="shared" si="85"/>
        <v>2.25</v>
      </c>
      <c r="DH24" s="186">
        <f t="shared" si="86"/>
        <v>5.0625</v>
      </c>
      <c r="DI24" s="186">
        <f t="shared" si="87"/>
        <v>0</v>
      </c>
      <c r="DJ24" s="187"/>
      <c r="DK24" s="186">
        <f t="shared" si="88"/>
        <v>0</v>
      </c>
      <c r="DL24" s="186">
        <f t="shared" si="89"/>
        <v>3.4444444444444429</v>
      </c>
      <c r="DM24" s="186">
        <f t="shared" si="90"/>
        <v>11.864197530864187</v>
      </c>
      <c r="DN24" s="186">
        <f t="shared" si="91"/>
        <v>0</v>
      </c>
      <c r="DO24" s="187"/>
      <c r="DP24" s="186">
        <f t="shared" si="92"/>
        <v>0</v>
      </c>
      <c r="DQ24" s="186">
        <f t="shared" si="93"/>
        <v>4.6999999999999993</v>
      </c>
      <c r="DR24" s="186">
        <f t="shared" si="94"/>
        <v>22.089999999999993</v>
      </c>
      <c r="DS24" s="186">
        <f t="shared" si="95"/>
        <v>0</v>
      </c>
      <c r="DT24" s="187"/>
      <c r="DU24" s="186">
        <f t="shared" si="0"/>
        <v>0</v>
      </c>
      <c r="DV24" s="186">
        <f t="shared" si="1"/>
        <v>5.4444444444444429</v>
      </c>
      <c r="DW24" s="186">
        <f t="shared" si="2"/>
        <v>29.641975308641957</v>
      </c>
      <c r="DX24" s="186">
        <f t="shared" si="3"/>
        <v>0</v>
      </c>
      <c r="DY24" s="186"/>
      <c r="DZ24" s="186">
        <f t="shared" si="96"/>
        <v>0</v>
      </c>
      <c r="EA24" s="186">
        <f t="shared" si="97"/>
        <v>5.6428571428571423</v>
      </c>
      <c r="EB24" s="186">
        <f t="shared" si="98"/>
        <v>31.841836734693871</v>
      </c>
      <c r="EC24" s="186">
        <f t="shared" si="99"/>
        <v>0</v>
      </c>
      <c r="ED24" s="186"/>
      <c r="EE24" s="186">
        <f t="shared" si="100"/>
        <v>0</v>
      </c>
      <c r="EF24" s="186">
        <f t="shared" si="101"/>
        <v>7</v>
      </c>
      <c r="EG24" s="186">
        <f t="shared" si="102"/>
        <v>49</v>
      </c>
      <c r="EH24" s="186">
        <f t="shared" si="103"/>
        <v>0</v>
      </c>
      <c r="EI24" s="186"/>
      <c r="EJ24" s="186">
        <f t="shared" si="104"/>
        <v>0</v>
      </c>
      <c r="EK24" s="186">
        <f t="shared" si="105"/>
        <v>7.8000000000000007</v>
      </c>
      <c r="EL24" s="186">
        <f t="shared" si="106"/>
        <v>60.840000000000011</v>
      </c>
      <c r="EM24" s="186">
        <f t="shared" si="107"/>
        <v>0</v>
      </c>
      <c r="EN24" s="186"/>
      <c r="EO24" s="186">
        <f t="shared" si="108"/>
        <v>0</v>
      </c>
      <c r="EP24" s="186">
        <f t="shared" si="109"/>
        <v>9.0500000000000007</v>
      </c>
      <c r="EQ24" s="186">
        <f t="shared" si="110"/>
        <v>81.902500000000018</v>
      </c>
      <c r="ER24" s="186">
        <f t="shared" si="111"/>
        <v>0</v>
      </c>
      <c r="ES24" s="186"/>
      <c r="ET24" s="186">
        <f t="shared" si="112"/>
        <v>0</v>
      </c>
      <c r="EU24" s="186">
        <f t="shared" si="113"/>
        <v>-8</v>
      </c>
      <c r="EV24" s="186">
        <f t="shared" si="114"/>
        <v>64</v>
      </c>
      <c r="EW24" s="186">
        <f t="shared" si="115"/>
        <v>0</v>
      </c>
      <c r="EX24" s="186"/>
      <c r="EY24" s="186">
        <f t="shared" si="116"/>
        <v>0</v>
      </c>
      <c r="EZ24" s="186">
        <f t="shared" si="117"/>
        <v>-6.6666666666666643</v>
      </c>
      <c r="FA24" s="186">
        <f t="shared" si="118"/>
        <v>44.444444444444414</v>
      </c>
      <c r="FB24" s="186">
        <f t="shared" si="119"/>
        <v>0</v>
      </c>
      <c r="FC24" s="186"/>
      <c r="FD24" s="186">
        <f t="shared" si="120"/>
        <v>0</v>
      </c>
      <c r="FE24" s="186">
        <f t="shared" si="121"/>
        <v>-5.25</v>
      </c>
      <c r="FF24" s="186">
        <f t="shared" si="122"/>
        <v>27.5625</v>
      </c>
      <c r="FG24" s="186">
        <f t="shared" si="123"/>
        <v>0</v>
      </c>
      <c r="FH24" s="186"/>
      <c r="FI24" s="186">
        <f t="shared" si="124"/>
        <v>0</v>
      </c>
      <c r="FJ24" s="186">
        <f t="shared" si="125"/>
        <v>-5</v>
      </c>
      <c r="FK24" s="186">
        <f t="shared" si="126"/>
        <v>25</v>
      </c>
      <c r="FL24" s="186">
        <f t="shared" si="127"/>
        <v>0</v>
      </c>
      <c r="FM24" s="186"/>
      <c r="FN24" s="186">
        <f t="shared" si="128"/>
        <v>0</v>
      </c>
      <c r="FO24" s="186">
        <f t="shared" si="129"/>
        <v>-2.75</v>
      </c>
      <c r="FP24" s="186">
        <f t="shared" si="130"/>
        <v>7.5625</v>
      </c>
      <c r="FQ24" s="186">
        <f t="shared" si="131"/>
        <v>0</v>
      </c>
      <c r="FR24" s="186"/>
      <c r="FS24" s="186">
        <f t="shared" si="132"/>
        <v>0</v>
      </c>
      <c r="FT24" s="186">
        <f t="shared" si="133"/>
        <v>-2.1999999999999993</v>
      </c>
      <c r="FU24" s="186">
        <f t="shared" si="134"/>
        <v>4.8399999999999972</v>
      </c>
      <c r="FV24" s="186">
        <f t="shared" si="135"/>
        <v>0</v>
      </c>
      <c r="FW24" s="186"/>
      <c r="FX24" s="186">
        <f t="shared" si="136"/>
        <v>0</v>
      </c>
      <c r="FY24" s="186">
        <f t="shared" si="137"/>
        <v>-1.1999999999999993</v>
      </c>
      <c r="FZ24" s="186">
        <f t="shared" si="138"/>
        <v>1.4399999999999984</v>
      </c>
      <c r="GA24" s="186">
        <f t="shared" si="139"/>
        <v>0</v>
      </c>
      <c r="GB24" s="186"/>
      <c r="GC24" s="186">
        <f t="shared" si="140"/>
        <v>0</v>
      </c>
      <c r="GD24" s="186">
        <f t="shared" si="141"/>
        <v>-1.6000000000000014</v>
      </c>
      <c r="GE24" s="186">
        <f t="shared" si="142"/>
        <v>2.5600000000000045</v>
      </c>
      <c r="GF24" s="186">
        <f t="shared" si="143"/>
        <v>0</v>
      </c>
      <c r="GG24" s="186">
        <v>1</v>
      </c>
      <c r="GH24" s="186">
        <f t="shared" si="144"/>
        <v>28.5</v>
      </c>
      <c r="GI24" s="186">
        <f t="shared" si="145"/>
        <v>0.80000000000000071</v>
      </c>
      <c r="GJ24" s="186">
        <f t="shared" si="146"/>
        <v>0.64000000000000112</v>
      </c>
      <c r="GK24" s="186">
        <f t="shared" si="147"/>
        <v>0.64000000000000112</v>
      </c>
      <c r="GL24" s="186">
        <v>2</v>
      </c>
      <c r="GM24" s="186">
        <f t="shared" si="148"/>
        <v>57</v>
      </c>
      <c r="GN24" s="186">
        <f t="shared" si="149"/>
        <v>1.5</v>
      </c>
      <c r="GO24" s="186">
        <f t="shared" si="150"/>
        <v>2.25</v>
      </c>
      <c r="GP24" s="186">
        <f t="shared" si="151"/>
        <v>4.5</v>
      </c>
      <c r="GQ24" s="187"/>
      <c r="GR24" s="186">
        <f t="shared" si="152"/>
        <v>0</v>
      </c>
      <c r="GS24" s="186">
        <f t="shared" si="153"/>
        <v>2.1666666666666679</v>
      </c>
      <c r="GT24" s="186">
        <f t="shared" si="154"/>
        <v>4.69444444444445</v>
      </c>
      <c r="GU24" s="186">
        <f t="shared" si="155"/>
        <v>0</v>
      </c>
      <c r="GV24" s="187"/>
      <c r="GW24" s="186">
        <f t="shared" si="156"/>
        <v>0</v>
      </c>
      <c r="GX24" s="186">
        <f t="shared" si="157"/>
        <v>2.6666666666666679</v>
      </c>
      <c r="GY24" s="186">
        <f t="shared" si="158"/>
        <v>7.1111111111111178</v>
      </c>
      <c r="GZ24" s="186">
        <f t="shared" si="159"/>
        <v>0</v>
      </c>
    </row>
    <row r="25" spans="1:208">
      <c r="A25" s="178">
        <f t="shared" si="160"/>
        <v>29</v>
      </c>
      <c r="B25" s="179" t="s">
        <v>22</v>
      </c>
      <c r="C25" s="180">
        <f t="shared" si="161"/>
        <v>29.9</v>
      </c>
      <c r="D25" s="186"/>
      <c r="E25" s="186">
        <f t="shared" si="162"/>
        <v>0</v>
      </c>
      <c r="F25" s="186">
        <f t="shared" si="163"/>
        <v>-6.2857142857142847</v>
      </c>
      <c r="G25" s="186">
        <f t="shared" si="164"/>
        <v>39.510204081632644</v>
      </c>
      <c r="H25" s="186">
        <f t="shared" si="165"/>
        <v>0</v>
      </c>
      <c r="I25" s="186"/>
      <c r="J25" s="186">
        <f t="shared" si="4"/>
        <v>0</v>
      </c>
      <c r="K25" s="186">
        <f t="shared" si="5"/>
        <v>-6.875</v>
      </c>
      <c r="L25" s="186">
        <f t="shared" si="6"/>
        <v>47.265625</v>
      </c>
      <c r="M25" s="186">
        <f t="shared" si="7"/>
        <v>0</v>
      </c>
      <c r="N25" s="186"/>
      <c r="O25" s="186">
        <f t="shared" si="8"/>
        <v>0</v>
      </c>
      <c r="P25" s="186">
        <f t="shared" si="9"/>
        <v>-3.7999999999999972</v>
      </c>
      <c r="Q25" s="186">
        <f t="shared" si="10"/>
        <v>14.439999999999978</v>
      </c>
      <c r="R25" s="186">
        <f t="shared" si="11"/>
        <v>0</v>
      </c>
      <c r="S25" s="186"/>
      <c r="T25" s="186">
        <f t="shared" si="12"/>
        <v>0</v>
      </c>
      <c r="U25" s="186">
        <f t="shared" si="13"/>
        <v>-3.6666666666666643</v>
      </c>
      <c r="V25" s="186">
        <f t="shared" si="14"/>
        <v>13.444444444444427</v>
      </c>
      <c r="W25" s="186">
        <f t="shared" si="15"/>
        <v>0</v>
      </c>
      <c r="X25" s="186"/>
      <c r="Y25" s="186">
        <f t="shared" si="16"/>
        <v>0</v>
      </c>
      <c r="Z25" s="186">
        <f t="shared" si="17"/>
        <v>-2.5714285714285694</v>
      </c>
      <c r="AA25" s="186">
        <f t="shared" si="18"/>
        <v>6.6122448979591733</v>
      </c>
      <c r="AB25" s="186">
        <f t="shared" si="19"/>
        <v>0</v>
      </c>
      <c r="AC25" s="186"/>
      <c r="AD25" s="186">
        <f t="shared" si="20"/>
        <v>0</v>
      </c>
      <c r="AE25" s="186">
        <f t="shared" si="21"/>
        <v>-0.85714285714285765</v>
      </c>
      <c r="AF25" s="186">
        <f t="shared" si="22"/>
        <v>0.73469387755102122</v>
      </c>
      <c r="AG25" s="186">
        <f t="shared" si="23"/>
        <v>0</v>
      </c>
      <c r="AH25" s="186">
        <v>2</v>
      </c>
      <c r="AI25" s="186">
        <f t="shared" si="24"/>
        <v>59</v>
      </c>
      <c r="AJ25" s="186">
        <f t="shared" si="25"/>
        <v>-0.375</v>
      </c>
      <c r="AK25" s="186">
        <f t="shared" si="26"/>
        <v>0.140625</v>
      </c>
      <c r="AL25" s="186">
        <f t="shared" si="27"/>
        <v>0.28125</v>
      </c>
      <c r="AM25" s="186">
        <v>3</v>
      </c>
      <c r="AN25" s="186">
        <f t="shared" si="28"/>
        <v>88.5</v>
      </c>
      <c r="AO25" s="186">
        <f t="shared" si="29"/>
        <v>0.88888888888888928</v>
      </c>
      <c r="AP25" s="186">
        <f t="shared" si="30"/>
        <v>0.79012345679012419</v>
      </c>
      <c r="AQ25" s="186">
        <f t="shared" si="31"/>
        <v>2.3703703703703725</v>
      </c>
      <c r="AR25" s="186">
        <v>2</v>
      </c>
      <c r="AS25" s="186">
        <f t="shared" si="32"/>
        <v>59</v>
      </c>
      <c r="AT25" s="186">
        <f t="shared" si="33"/>
        <v>-0.10000000000000142</v>
      </c>
      <c r="AU25" s="186">
        <f t="shared" si="34"/>
        <v>1.0000000000000285E-2</v>
      </c>
      <c r="AV25" s="186">
        <f t="shared" si="35"/>
        <v>2.0000000000000569E-2</v>
      </c>
      <c r="AW25" s="186"/>
      <c r="AX25" s="186">
        <f t="shared" si="36"/>
        <v>0</v>
      </c>
      <c r="AY25" s="186">
        <f t="shared" si="37"/>
        <v>2.6000000000000014</v>
      </c>
      <c r="AZ25" s="186">
        <f t="shared" si="38"/>
        <v>6.7600000000000078</v>
      </c>
      <c r="BA25" s="186">
        <f t="shared" si="39"/>
        <v>0</v>
      </c>
      <c r="BB25" s="186"/>
      <c r="BC25" s="186">
        <f t="shared" si="40"/>
        <v>0</v>
      </c>
      <c r="BD25" s="186">
        <f t="shared" si="41"/>
        <v>3</v>
      </c>
      <c r="BE25" s="186">
        <f t="shared" si="42"/>
        <v>9</v>
      </c>
      <c r="BF25" s="186">
        <f t="shared" si="43"/>
        <v>0</v>
      </c>
      <c r="BG25" s="186"/>
      <c r="BH25" s="186">
        <f t="shared" si="44"/>
        <v>0</v>
      </c>
      <c r="BI25" s="186">
        <f t="shared" si="45"/>
        <v>3.5</v>
      </c>
      <c r="BJ25" s="186">
        <f t="shared" si="46"/>
        <v>12.25</v>
      </c>
      <c r="BK25" s="186">
        <f t="shared" si="47"/>
        <v>0</v>
      </c>
      <c r="BL25" s="186"/>
      <c r="BM25" s="186">
        <f t="shared" si="48"/>
        <v>0</v>
      </c>
      <c r="BN25" s="186">
        <f t="shared" si="49"/>
        <v>2.75</v>
      </c>
      <c r="BO25" s="186">
        <f t="shared" si="50"/>
        <v>7.5625</v>
      </c>
      <c r="BP25" s="186">
        <f t="shared" si="51"/>
        <v>0</v>
      </c>
      <c r="BQ25" s="186"/>
      <c r="BR25" s="186">
        <f t="shared" si="52"/>
        <v>0</v>
      </c>
      <c r="BS25" s="186">
        <f t="shared" si="53"/>
        <v>4.6000000000000014</v>
      </c>
      <c r="BT25" s="186">
        <f t="shared" si="54"/>
        <v>21.160000000000014</v>
      </c>
      <c r="BU25" s="186">
        <f t="shared" si="55"/>
        <v>0</v>
      </c>
      <c r="BV25" s="186"/>
      <c r="BW25" s="186">
        <f t="shared" si="56"/>
        <v>0</v>
      </c>
      <c r="BX25" s="186">
        <f t="shared" si="57"/>
        <v>4.428571428571427</v>
      </c>
      <c r="BY25" s="186">
        <f t="shared" si="58"/>
        <v>19.612244897959169</v>
      </c>
      <c r="BZ25" s="186">
        <f t="shared" si="59"/>
        <v>0</v>
      </c>
      <c r="CA25" s="186"/>
      <c r="CB25" s="186">
        <f t="shared" si="60"/>
        <v>0</v>
      </c>
      <c r="CC25" s="186">
        <f t="shared" si="61"/>
        <v>4.5</v>
      </c>
      <c r="CD25" s="186">
        <f t="shared" si="62"/>
        <v>20.25</v>
      </c>
      <c r="CE25" s="186">
        <f t="shared" si="63"/>
        <v>0</v>
      </c>
      <c r="CF25" s="186"/>
      <c r="CG25" s="186">
        <f t="shared" si="64"/>
        <v>0</v>
      </c>
      <c r="CH25" s="186">
        <f t="shared" si="65"/>
        <v>5</v>
      </c>
      <c r="CI25" s="186">
        <f t="shared" si="66"/>
        <v>25</v>
      </c>
      <c r="CJ25" s="186">
        <f t="shared" si="67"/>
        <v>0</v>
      </c>
      <c r="CK25" s="186"/>
      <c r="CL25" s="186">
        <f t="shared" si="68"/>
        <v>0</v>
      </c>
      <c r="CM25" s="186">
        <f t="shared" si="69"/>
        <v>5.3999999999999986</v>
      </c>
      <c r="CN25" s="186">
        <f t="shared" si="70"/>
        <v>29.159999999999986</v>
      </c>
      <c r="CO25" s="186">
        <f t="shared" si="71"/>
        <v>0</v>
      </c>
      <c r="CP25" s="186"/>
      <c r="CQ25" s="186">
        <f t="shared" si="72"/>
        <v>0</v>
      </c>
      <c r="CR25" s="186">
        <f t="shared" si="73"/>
        <v>6</v>
      </c>
      <c r="CS25" s="186">
        <f t="shared" si="74"/>
        <v>36</v>
      </c>
      <c r="CT25" s="186">
        <f t="shared" si="75"/>
        <v>0</v>
      </c>
      <c r="CU25" s="186"/>
      <c r="CV25" s="186">
        <f t="shared" si="76"/>
        <v>0</v>
      </c>
      <c r="CW25" s="186">
        <f t="shared" si="77"/>
        <v>6</v>
      </c>
      <c r="CX25" s="186">
        <f t="shared" si="78"/>
        <v>36</v>
      </c>
      <c r="CY25" s="186">
        <f t="shared" si="79"/>
        <v>0</v>
      </c>
      <c r="CZ25" s="186"/>
      <c r="DA25" s="186">
        <f t="shared" si="80"/>
        <v>0</v>
      </c>
      <c r="DB25" s="186">
        <f t="shared" si="81"/>
        <v>6</v>
      </c>
      <c r="DC25" s="186">
        <f t="shared" si="82"/>
        <v>36</v>
      </c>
      <c r="DD25" s="186">
        <f t="shared" si="83"/>
        <v>0</v>
      </c>
      <c r="DE25" s="186"/>
      <c r="DF25" s="186">
        <f t="shared" si="84"/>
        <v>0</v>
      </c>
      <c r="DG25" s="186">
        <f t="shared" si="85"/>
        <v>3.25</v>
      </c>
      <c r="DH25" s="186">
        <f t="shared" si="86"/>
        <v>10.5625</v>
      </c>
      <c r="DI25" s="186">
        <f t="shared" si="87"/>
        <v>0</v>
      </c>
      <c r="DJ25" s="187"/>
      <c r="DK25" s="186">
        <f t="shared" si="88"/>
        <v>0</v>
      </c>
      <c r="DL25" s="186">
        <f t="shared" si="89"/>
        <v>4.4444444444444429</v>
      </c>
      <c r="DM25" s="186">
        <f t="shared" si="90"/>
        <v>19.753086419753071</v>
      </c>
      <c r="DN25" s="186">
        <f t="shared" si="91"/>
        <v>0</v>
      </c>
      <c r="DO25" s="187"/>
      <c r="DP25" s="186">
        <f t="shared" si="92"/>
        <v>0</v>
      </c>
      <c r="DQ25" s="186">
        <f t="shared" si="93"/>
        <v>5.6999999999999993</v>
      </c>
      <c r="DR25" s="186">
        <f t="shared" si="94"/>
        <v>32.489999999999995</v>
      </c>
      <c r="DS25" s="186">
        <f t="shared" si="95"/>
        <v>0</v>
      </c>
      <c r="DT25" s="187"/>
      <c r="DU25" s="186">
        <f t="shared" si="0"/>
        <v>0</v>
      </c>
      <c r="DV25" s="186">
        <f t="shared" si="1"/>
        <v>6.4444444444444429</v>
      </c>
      <c r="DW25" s="186">
        <f t="shared" si="2"/>
        <v>41.530864197530846</v>
      </c>
      <c r="DX25" s="186">
        <f t="shared" si="3"/>
        <v>0</v>
      </c>
      <c r="DY25" s="186"/>
      <c r="DZ25" s="186">
        <f t="shared" si="96"/>
        <v>0</v>
      </c>
      <c r="EA25" s="186">
        <f t="shared" si="97"/>
        <v>6.6428571428571423</v>
      </c>
      <c r="EB25" s="186">
        <f t="shared" si="98"/>
        <v>44.127551020408156</v>
      </c>
      <c r="EC25" s="186">
        <f t="shared" si="99"/>
        <v>0</v>
      </c>
      <c r="ED25" s="186"/>
      <c r="EE25" s="186">
        <f t="shared" si="100"/>
        <v>0</v>
      </c>
      <c r="EF25" s="186">
        <f t="shared" si="101"/>
        <v>8</v>
      </c>
      <c r="EG25" s="186">
        <f t="shared" si="102"/>
        <v>64</v>
      </c>
      <c r="EH25" s="186">
        <f t="shared" si="103"/>
        <v>0</v>
      </c>
      <c r="EI25" s="186"/>
      <c r="EJ25" s="186">
        <f t="shared" si="104"/>
        <v>0</v>
      </c>
      <c r="EK25" s="186">
        <f t="shared" si="105"/>
        <v>8.8000000000000007</v>
      </c>
      <c r="EL25" s="186">
        <f t="shared" si="106"/>
        <v>77.440000000000012</v>
      </c>
      <c r="EM25" s="186">
        <f t="shared" si="107"/>
        <v>0</v>
      </c>
      <c r="EN25" s="186"/>
      <c r="EO25" s="186">
        <f t="shared" si="108"/>
        <v>0</v>
      </c>
      <c r="EP25" s="186">
        <f t="shared" si="109"/>
        <v>10.050000000000001</v>
      </c>
      <c r="EQ25" s="186">
        <f t="shared" si="110"/>
        <v>101.00250000000001</v>
      </c>
      <c r="ER25" s="186">
        <f t="shared" si="111"/>
        <v>0</v>
      </c>
      <c r="ES25" s="186"/>
      <c r="ET25" s="186">
        <f t="shared" si="112"/>
        <v>0</v>
      </c>
      <c r="EU25" s="186">
        <f t="shared" si="113"/>
        <v>-7</v>
      </c>
      <c r="EV25" s="186">
        <f t="shared" si="114"/>
        <v>49</v>
      </c>
      <c r="EW25" s="186">
        <f t="shared" si="115"/>
        <v>0</v>
      </c>
      <c r="EX25" s="186"/>
      <c r="EY25" s="186">
        <f t="shared" si="116"/>
        <v>0</v>
      </c>
      <c r="EZ25" s="186">
        <f t="shared" si="117"/>
        <v>-5.6666666666666643</v>
      </c>
      <c r="FA25" s="186">
        <f t="shared" si="118"/>
        <v>32.111111111111086</v>
      </c>
      <c r="FB25" s="186">
        <f t="shared" si="119"/>
        <v>0</v>
      </c>
      <c r="FC25" s="186"/>
      <c r="FD25" s="186">
        <f t="shared" si="120"/>
        <v>0</v>
      </c>
      <c r="FE25" s="186">
        <f t="shared" si="121"/>
        <v>-4.25</v>
      </c>
      <c r="FF25" s="186">
        <f t="shared" si="122"/>
        <v>18.0625</v>
      </c>
      <c r="FG25" s="186">
        <f t="shared" si="123"/>
        <v>0</v>
      </c>
      <c r="FH25" s="186"/>
      <c r="FI25" s="186">
        <f t="shared" si="124"/>
        <v>0</v>
      </c>
      <c r="FJ25" s="186">
        <f t="shared" si="125"/>
        <v>-4</v>
      </c>
      <c r="FK25" s="186">
        <f t="shared" si="126"/>
        <v>16</v>
      </c>
      <c r="FL25" s="186">
        <f t="shared" si="127"/>
        <v>0</v>
      </c>
      <c r="FM25" s="186"/>
      <c r="FN25" s="186">
        <f t="shared" si="128"/>
        <v>0</v>
      </c>
      <c r="FO25" s="186">
        <f t="shared" si="129"/>
        <v>-1.75</v>
      </c>
      <c r="FP25" s="186">
        <f t="shared" si="130"/>
        <v>3.0625</v>
      </c>
      <c r="FQ25" s="186">
        <f t="shared" si="131"/>
        <v>0</v>
      </c>
      <c r="FR25" s="186">
        <v>1</v>
      </c>
      <c r="FS25" s="186">
        <f t="shared" si="132"/>
        <v>29.5</v>
      </c>
      <c r="FT25" s="186">
        <f t="shared" si="133"/>
        <v>-1.1999999999999993</v>
      </c>
      <c r="FU25" s="186">
        <f t="shared" si="134"/>
        <v>1.4399999999999984</v>
      </c>
      <c r="FV25" s="186">
        <f t="shared" si="135"/>
        <v>1.4399999999999984</v>
      </c>
      <c r="FW25" s="186">
        <v>4</v>
      </c>
      <c r="FX25" s="186">
        <f t="shared" si="136"/>
        <v>118</v>
      </c>
      <c r="FY25" s="186">
        <f t="shared" si="137"/>
        <v>-0.19999999999999929</v>
      </c>
      <c r="FZ25" s="186">
        <f t="shared" si="138"/>
        <v>3.9999999999999716E-2</v>
      </c>
      <c r="GA25" s="186">
        <f t="shared" si="139"/>
        <v>0.15999999999999887</v>
      </c>
      <c r="GB25" s="186">
        <v>2</v>
      </c>
      <c r="GC25" s="186">
        <f t="shared" si="140"/>
        <v>59</v>
      </c>
      <c r="GD25" s="186">
        <f t="shared" si="141"/>
        <v>-0.60000000000000142</v>
      </c>
      <c r="GE25" s="186">
        <f t="shared" si="142"/>
        <v>0.36000000000000171</v>
      </c>
      <c r="GF25" s="186">
        <f t="shared" si="143"/>
        <v>0.72000000000000342</v>
      </c>
      <c r="GG25" s="186">
        <v>1</v>
      </c>
      <c r="GH25" s="186">
        <f t="shared" si="144"/>
        <v>29.5</v>
      </c>
      <c r="GI25" s="186">
        <f t="shared" si="145"/>
        <v>1.8000000000000007</v>
      </c>
      <c r="GJ25" s="186">
        <f t="shared" si="146"/>
        <v>3.2400000000000024</v>
      </c>
      <c r="GK25" s="186">
        <f t="shared" si="147"/>
        <v>3.2400000000000024</v>
      </c>
      <c r="GL25" s="186"/>
      <c r="GM25" s="186">
        <f t="shared" si="148"/>
        <v>0</v>
      </c>
      <c r="GN25" s="186">
        <f t="shared" si="149"/>
        <v>2.5</v>
      </c>
      <c r="GO25" s="186">
        <f t="shared" si="150"/>
        <v>6.25</v>
      </c>
      <c r="GP25" s="186">
        <f t="shared" si="151"/>
        <v>0</v>
      </c>
      <c r="GQ25" s="187"/>
      <c r="GR25" s="186">
        <f t="shared" si="152"/>
        <v>0</v>
      </c>
      <c r="GS25" s="186">
        <f t="shared" si="153"/>
        <v>3.1666666666666679</v>
      </c>
      <c r="GT25" s="186">
        <f t="shared" si="154"/>
        <v>10.027777777777786</v>
      </c>
      <c r="GU25" s="186">
        <f t="shared" si="155"/>
        <v>0</v>
      </c>
      <c r="GV25" s="187"/>
      <c r="GW25" s="186">
        <f t="shared" si="156"/>
        <v>0</v>
      </c>
      <c r="GX25" s="186">
        <f t="shared" si="157"/>
        <v>3.6666666666666679</v>
      </c>
      <c r="GY25" s="186">
        <f t="shared" si="158"/>
        <v>13.444444444444454</v>
      </c>
      <c r="GZ25" s="186">
        <f t="shared" si="159"/>
        <v>0</v>
      </c>
    </row>
    <row r="26" spans="1:208">
      <c r="A26" s="178">
        <f t="shared" si="160"/>
        <v>30</v>
      </c>
      <c r="B26" s="179" t="s">
        <v>22</v>
      </c>
      <c r="C26" s="180">
        <f t="shared" si="161"/>
        <v>30.9</v>
      </c>
      <c r="D26" s="186"/>
      <c r="E26" s="186">
        <f t="shared" si="162"/>
        <v>0</v>
      </c>
      <c r="F26" s="186">
        <f t="shared" si="163"/>
        <v>-5.2857142857142847</v>
      </c>
      <c r="G26" s="186">
        <f t="shared" si="164"/>
        <v>27.938775510204071</v>
      </c>
      <c r="H26" s="186">
        <f t="shared" si="165"/>
        <v>0</v>
      </c>
      <c r="I26" s="186"/>
      <c r="J26" s="186">
        <f t="shared" si="4"/>
        <v>0</v>
      </c>
      <c r="K26" s="186">
        <f t="shared" si="5"/>
        <v>-5.875</v>
      </c>
      <c r="L26" s="186">
        <f t="shared" si="6"/>
        <v>34.515625</v>
      </c>
      <c r="M26" s="186">
        <f t="shared" si="7"/>
        <v>0</v>
      </c>
      <c r="N26" s="186"/>
      <c r="O26" s="186">
        <f t="shared" si="8"/>
        <v>0</v>
      </c>
      <c r="P26" s="186">
        <f t="shared" si="9"/>
        <v>-2.7999999999999972</v>
      </c>
      <c r="Q26" s="186">
        <f t="shared" si="10"/>
        <v>7.8399999999999839</v>
      </c>
      <c r="R26" s="186">
        <f t="shared" si="11"/>
        <v>0</v>
      </c>
      <c r="S26" s="186">
        <v>1</v>
      </c>
      <c r="T26" s="186">
        <f t="shared" si="12"/>
        <v>30.5</v>
      </c>
      <c r="U26" s="186">
        <f t="shared" si="13"/>
        <v>-2.6666666666666643</v>
      </c>
      <c r="V26" s="186">
        <f t="shared" si="14"/>
        <v>7.1111111111110983</v>
      </c>
      <c r="W26" s="186">
        <f t="shared" si="15"/>
        <v>7.1111111111110983</v>
      </c>
      <c r="X26" s="186"/>
      <c r="Y26" s="186">
        <f t="shared" si="16"/>
        <v>0</v>
      </c>
      <c r="Z26" s="186">
        <f t="shared" si="17"/>
        <v>-1.5714285714285694</v>
      </c>
      <c r="AA26" s="186">
        <f t="shared" si="18"/>
        <v>2.4693877551020345</v>
      </c>
      <c r="AB26" s="186">
        <f t="shared" si="19"/>
        <v>0</v>
      </c>
      <c r="AC26" s="186">
        <v>2</v>
      </c>
      <c r="AD26" s="186">
        <f t="shared" si="20"/>
        <v>61</v>
      </c>
      <c r="AE26" s="186">
        <f t="shared" si="21"/>
        <v>0.14285714285714235</v>
      </c>
      <c r="AF26" s="186">
        <f t="shared" si="22"/>
        <v>2.0408163265305979E-2</v>
      </c>
      <c r="AG26" s="186">
        <f t="shared" si="23"/>
        <v>4.0816326530611957E-2</v>
      </c>
      <c r="AH26" s="186">
        <v>3</v>
      </c>
      <c r="AI26" s="186">
        <f t="shared" si="24"/>
        <v>91.5</v>
      </c>
      <c r="AJ26" s="186">
        <f t="shared" si="25"/>
        <v>0.625</v>
      </c>
      <c r="AK26" s="186">
        <f t="shared" si="26"/>
        <v>0.390625</v>
      </c>
      <c r="AL26" s="186">
        <f t="shared" si="27"/>
        <v>1.171875</v>
      </c>
      <c r="AM26" s="186"/>
      <c r="AN26" s="186">
        <f t="shared" si="28"/>
        <v>0</v>
      </c>
      <c r="AO26" s="186">
        <f t="shared" si="29"/>
        <v>1.8888888888888893</v>
      </c>
      <c r="AP26" s="186">
        <f t="shared" si="30"/>
        <v>3.5679012345679029</v>
      </c>
      <c r="AQ26" s="186">
        <f t="shared" si="31"/>
        <v>0</v>
      </c>
      <c r="AR26" s="186">
        <v>3</v>
      </c>
      <c r="AS26" s="186">
        <f t="shared" si="32"/>
        <v>91.5</v>
      </c>
      <c r="AT26" s="186">
        <f t="shared" si="33"/>
        <v>0.89999999999999858</v>
      </c>
      <c r="AU26" s="186">
        <f t="shared" si="34"/>
        <v>0.80999999999999739</v>
      </c>
      <c r="AV26" s="186">
        <f t="shared" si="35"/>
        <v>2.4299999999999922</v>
      </c>
      <c r="AW26" s="186"/>
      <c r="AX26" s="186">
        <f t="shared" si="36"/>
        <v>0</v>
      </c>
      <c r="AY26" s="186">
        <f t="shared" si="37"/>
        <v>3.6000000000000014</v>
      </c>
      <c r="AZ26" s="186">
        <f t="shared" si="38"/>
        <v>12.96000000000001</v>
      </c>
      <c r="BA26" s="186">
        <f t="shared" si="39"/>
        <v>0</v>
      </c>
      <c r="BB26" s="186"/>
      <c r="BC26" s="186">
        <f t="shared" si="40"/>
        <v>0</v>
      </c>
      <c r="BD26" s="186">
        <f t="shared" si="41"/>
        <v>4</v>
      </c>
      <c r="BE26" s="186">
        <f t="shared" si="42"/>
        <v>16</v>
      </c>
      <c r="BF26" s="186">
        <f t="shared" si="43"/>
        <v>0</v>
      </c>
      <c r="BG26" s="186"/>
      <c r="BH26" s="186">
        <f t="shared" si="44"/>
        <v>0</v>
      </c>
      <c r="BI26" s="186">
        <f t="shared" si="45"/>
        <v>4.5</v>
      </c>
      <c r="BJ26" s="186">
        <f t="shared" si="46"/>
        <v>20.25</v>
      </c>
      <c r="BK26" s="186">
        <f t="shared" si="47"/>
        <v>0</v>
      </c>
      <c r="BL26" s="186"/>
      <c r="BM26" s="186">
        <f t="shared" si="48"/>
        <v>0</v>
      </c>
      <c r="BN26" s="186">
        <f t="shared" si="49"/>
        <v>3.75</v>
      </c>
      <c r="BO26" s="186">
        <f t="shared" si="50"/>
        <v>14.0625</v>
      </c>
      <c r="BP26" s="186">
        <f t="shared" si="51"/>
        <v>0</v>
      </c>
      <c r="BQ26" s="186"/>
      <c r="BR26" s="186">
        <f t="shared" si="52"/>
        <v>0</v>
      </c>
      <c r="BS26" s="186">
        <f t="shared" si="53"/>
        <v>5.6000000000000014</v>
      </c>
      <c r="BT26" s="186">
        <f t="shared" si="54"/>
        <v>31.360000000000017</v>
      </c>
      <c r="BU26" s="186">
        <f t="shared" si="55"/>
        <v>0</v>
      </c>
      <c r="BV26" s="186"/>
      <c r="BW26" s="186">
        <f t="shared" si="56"/>
        <v>0</v>
      </c>
      <c r="BX26" s="186">
        <f t="shared" si="57"/>
        <v>5.428571428571427</v>
      </c>
      <c r="BY26" s="186">
        <f t="shared" si="58"/>
        <v>29.469387755102023</v>
      </c>
      <c r="BZ26" s="186">
        <f t="shared" si="59"/>
        <v>0</v>
      </c>
      <c r="CA26" s="186"/>
      <c r="CB26" s="186">
        <f t="shared" si="60"/>
        <v>0</v>
      </c>
      <c r="CC26" s="186">
        <f t="shared" si="61"/>
        <v>5.5</v>
      </c>
      <c r="CD26" s="186">
        <f t="shared" si="62"/>
        <v>30.25</v>
      </c>
      <c r="CE26" s="186">
        <f t="shared" si="63"/>
        <v>0</v>
      </c>
      <c r="CF26" s="186"/>
      <c r="CG26" s="186">
        <f t="shared" si="64"/>
        <v>0</v>
      </c>
      <c r="CH26" s="186">
        <f t="shared" si="65"/>
        <v>6</v>
      </c>
      <c r="CI26" s="186">
        <f t="shared" si="66"/>
        <v>36</v>
      </c>
      <c r="CJ26" s="186">
        <f t="shared" si="67"/>
        <v>0</v>
      </c>
      <c r="CK26" s="186"/>
      <c r="CL26" s="186">
        <f t="shared" si="68"/>
        <v>0</v>
      </c>
      <c r="CM26" s="186">
        <f t="shared" si="69"/>
        <v>6.3999999999999986</v>
      </c>
      <c r="CN26" s="186">
        <f t="shared" si="70"/>
        <v>40.95999999999998</v>
      </c>
      <c r="CO26" s="186">
        <f t="shared" si="71"/>
        <v>0</v>
      </c>
      <c r="CP26" s="186"/>
      <c r="CQ26" s="186">
        <f t="shared" si="72"/>
        <v>0</v>
      </c>
      <c r="CR26" s="186">
        <f t="shared" si="73"/>
        <v>7</v>
      </c>
      <c r="CS26" s="186">
        <f t="shared" si="74"/>
        <v>49</v>
      </c>
      <c r="CT26" s="186">
        <f t="shared" si="75"/>
        <v>0</v>
      </c>
      <c r="CU26" s="186"/>
      <c r="CV26" s="186">
        <f t="shared" si="76"/>
        <v>0</v>
      </c>
      <c r="CW26" s="186">
        <f t="shared" si="77"/>
        <v>7</v>
      </c>
      <c r="CX26" s="186">
        <f t="shared" si="78"/>
        <v>49</v>
      </c>
      <c r="CY26" s="186">
        <f t="shared" si="79"/>
        <v>0</v>
      </c>
      <c r="CZ26" s="186"/>
      <c r="DA26" s="186">
        <f t="shared" si="80"/>
        <v>0</v>
      </c>
      <c r="DB26" s="186">
        <f t="shared" si="81"/>
        <v>7</v>
      </c>
      <c r="DC26" s="186">
        <f t="shared" si="82"/>
        <v>49</v>
      </c>
      <c r="DD26" s="186">
        <f t="shared" si="83"/>
        <v>0</v>
      </c>
      <c r="DE26" s="186"/>
      <c r="DF26" s="186">
        <f t="shared" si="84"/>
        <v>0</v>
      </c>
      <c r="DG26" s="186">
        <f t="shared" si="85"/>
        <v>4.25</v>
      </c>
      <c r="DH26" s="186">
        <f t="shared" si="86"/>
        <v>18.0625</v>
      </c>
      <c r="DI26" s="186">
        <f t="shared" si="87"/>
        <v>0</v>
      </c>
      <c r="DJ26" s="187"/>
      <c r="DK26" s="186">
        <f t="shared" si="88"/>
        <v>0</v>
      </c>
      <c r="DL26" s="186">
        <f t="shared" si="89"/>
        <v>5.4444444444444429</v>
      </c>
      <c r="DM26" s="186">
        <f t="shared" si="90"/>
        <v>29.641975308641957</v>
      </c>
      <c r="DN26" s="186">
        <f t="shared" si="91"/>
        <v>0</v>
      </c>
      <c r="DO26" s="187"/>
      <c r="DP26" s="186">
        <f t="shared" si="92"/>
        <v>0</v>
      </c>
      <c r="DQ26" s="186">
        <f t="shared" si="93"/>
        <v>6.6999999999999993</v>
      </c>
      <c r="DR26" s="186">
        <f t="shared" si="94"/>
        <v>44.889999999999993</v>
      </c>
      <c r="DS26" s="186">
        <f t="shared" si="95"/>
        <v>0</v>
      </c>
      <c r="DT26" s="187"/>
      <c r="DU26" s="186">
        <f t="shared" si="0"/>
        <v>0</v>
      </c>
      <c r="DV26" s="186">
        <f t="shared" si="1"/>
        <v>7.4444444444444429</v>
      </c>
      <c r="DW26" s="186">
        <f t="shared" si="2"/>
        <v>55.419753086419732</v>
      </c>
      <c r="DX26" s="186">
        <f t="shared" si="3"/>
        <v>0</v>
      </c>
      <c r="DY26" s="186"/>
      <c r="DZ26" s="186">
        <f t="shared" si="96"/>
        <v>0</v>
      </c>
      <c r="EA26" s="186">
        <f t="shared" si="97"/>
        <v>7.6428571428571423</v>
      </c>
      <c r="EB26" s="186">
        <f t="shared" si="98"/>
        <v>58.41326530612244</v>
      </c>
      <c r="EC26" s="186">
        <f t="shared" si="99"/>
        <v>0</v>
      </c>
      <c r="ED26" s="186"/>
      <c r="EE26" s="186">
        <f t="shared" si="100"/>
        <v>0</v>
      </c>
      <c r="EF26" s="186">
        <f t="shared" si="101"/>
        <v>9</v>
      </c>
      <c r="EG26" s="186">
        <f t="shared" si="102"/>
        <v>81</v>
      </c>
      <c r="EH26" s="186">
        <f t="shared" si="103"/>
        <v>0</v>
      </c>
      <c r="EI26" s="186"/>
      <c r="EJ26" s="186">
        <f t="shared" si="104"/>
        <v>0</v>
      </c>
      <c r="EK26" s="186">
        <f t="shared" si="105"/>
        <v>9.8000000000000007</v>
      </c>
      <c r="EL26" s="186">
        <f t="shared" si="106"/>
        <v>96.04000000000002</v>
      </c>
      <c r="EM26" s="186">
        <f t="shared" si="107"/>
        <v>0</v>
      </c>
      <c r="EN26" s="186"/>
      <c r="EO26" s="186">
        <f t="shared" si="108"/>
        <v>0</v>
      </c>
      <c r="EP26" s="186">
        <f t="shared" si="109"/>
        <v>11.05</v>
      </c>
      <c r="EQ26" s="186">
        <f t="shared" si="110"/>
        <v>122.10250000000002</v>
      </c>
      <c r="ER26" s="186">
        <f t="shared" si="111"/>
        <v>0</v>
      </c>
      <c r="ES26" s="186"/>
      <c r="ET26" s="186">
        <f t="shared" si="112"/>
        <v>0</v>
      </c>
      <c r="EU26" s="186">
        <f t="shared" si="113"/>
        <v>-6</v>
      </c>
      <c r="EV26" s="186">
        <f t="shared" si="114"/>
        <v>36</v>
      </c>
      <c r="EW26" s="186">
        <f t="shared" si="115"/>
        <v>0</v>
      </c>
      <c r="EX26" s="186"/>
      <c r="EY26" s="186">
        <f t="shared" si="116"/>
        <v>0</v>
      </c>
      <c r="EZ26" s="186">
        <f t="shared" si="117"/>
        <v>-4.6666666666666643</v>
      </c>
      <c r="FA26" s="186">
        <f t="shared" si="118"/>
        <v>21.777777777777757</v>
      </c>
      <c r="FB26" s="186">
        <f t="shared" si="119"/>
        <v>0</v>
      </c>
      <c r="FC26" s="186"/>
      <c r="FD26" s="186">
        <f t="shared" si="120"/>
        <v>0</v>
      </c>
      <c r="FE26" s="186">
        <f t="shared" si="121"/>
        <v>-3.25</v>
      </c>
      <c r="FF26" s="186">
        <f t="shared" si="122"/>
        <v>10.5625</v>
      </c>
      <c r="FG26" s="186">
        <f t="shared" si="123"/>
        <v>0</v>
      </c>
      <c r="FH26" s="186"/>
      <c r="FI26" s="186">
        <f t="shared" si="124"/>
        <v>0</v>
      </c>
      <c r="FJ26" s="186">
        <f t="shared" si="125"/>
        <v>-3</v>
      </c>
      <c r="FK26" s="186">
        <f t="shared" si="126"/>
        <v>9</v>
      </c>
      <c r="FL26" s="186">
        <f t="shared" si="127"/>
        <v>0</v>
      </c>
      <c r="FM26" s="186">
        <v>2</v>
      </c>
      <c r="FN26" s="186">
        <f t="shared" si="128"/>
        <v>61</v>
      </c>
      <c r="FO26" s="186">
        <f t="shared" si="129"/>
        <v>-0.75</v>
      </c>
      <c r="FP26" s="186">
        <f t="shared" si="130"/>
        <v>0.5625</v>
      </c>
      <c r="FQ26" s="186">
        <f t="shared" si="131"/>
        <v>1.125</v>
      </c>
      <c r="FR26" s="186">
        <v>2</v>
      </c>
      <c r="FS26" s="186">
        <f t="shared" si="132"/>
        <v>61</v>
      </c>
      <c r="FT26" s="186">
        <f t="shared" si="133"/>
        <v>-0.19999999999999929</v>
      </c>
      <c r="FU26" s="186">
        <f t="shared" si="134"/>
        <v>3.9999999999999716E-2</v>
      </c>
      <c r="FV26" s="186">
        <f t="shared" si="135"/>
        <v>7.9999999999999433E-2</v>
      </c>
      <c r="FW26" s="186">
        <v>1</v>
      </c>
      <c r="FX26" s="186">
        <f t="shared" si="136"/>
        <v>30.5</v>
      </c>
      <c r="FY26" s="186">
        <f t="shared" si="137"/>
        <v>0.80000000000000071</v>
      </c>
      <c r="FZ26" s="186">
        <f t="shared" si="138"/>
        <v>0.64000000000000112</v>
      </c>
      <c r="GA26" s="186">
        <f t="shared" si="139"/>
        <v>0.64000000000000112</v>
      </c>
      <c r="GB26" s="186">
        <v>3</v>
      </c>
      <c r="GC26" s="186">
        <f t="shared" si="140"/>
        <v>91.5</v>
      </c>
      <c r="GD26" s="186">
        <f t="shared" si="141"/>
        <v>0.39999999999999858</v>
      </c>
      <c r="GE26" s="186">
        <f t="shared" si="142"/>
        <v>0.15999999999999887</v>
      </c>
      <c r="GF26" s="186">
        <f t="shared" si="143"/>
        <v>0.4799999999999966</v>
      </c>
      <c r="GG26" s="186"/>
      <c r="GH26" s="186">
        <f t="shared" si="144"/>
        <v>0</v>
      </c>
      <c r="GI26" s="186">
        <f t="shared" si="145"/>
        <v>2.8000000000000007</v>
      </c>
      <c r="GJ26" s="186">
        <f t="shared" si="146"/>
        <v>7.8400000000000043</v>
      </c>
      <c r="GK26" s="186">
        <f t="shared" si="147"/>
        <v>0</v>
      </c>
      <c r="GL26" s="186"/>
      <c r="GM26" s="186">
        <f t="shared" si="148"/>
        <v>0</v>
      </c>
      <c r="GN26" s="186">
        <f t="shared" si="149"/>
        <v>3.5</v>
      </c>
      <c r="GO26" s="186">
        <f t="shared" si="150"/>
        <v>12.25</v>
      </c>
      <c r="GP26" s="186">
        <f t="shared" si="151"/>
        <v>0</v>
      </c>
      <c r="GQ26" s="187"/>
      <c r="GR26" s="186">
        <f t="shared" si="152"/>
        <v>0</v>
      </c>
      <c r="GS26" s="186">
        <f t="shared" si="153"/>
        <v>4.1666666666666679</v>
      </c>
      <c r="GT26" s="186">
        <f t="shared" si="154"/>
        <v>17.361111111111121</v>
      </c>
      <c r="GU26" s="186">
        <f t="shared" si="155"/>
        <v>0</v>
      </c>
      <c r="GV26" s="187"/>
      <c r="GW26" s="186">
        <f t="shared" si="156"/>
        <v>0</v>
      </c>
      <c r="GX26" s="186">
        <f t="shared" si="157"/>
        <v>4.6666666666666679</v>
      </c>
      <c r="GY26" s="186">
        <f t="shared" si="158"/>
        <v>21.777777777777789</v>
      </c>
      <c r="GZ26" s="186">
        <f t="shared" si="159"/>
        <v>0</v>
      </c>
    </row>
    <row r="27" spans="1:208">
      <c r="A27" s="178">
        <f t="shared" si="160"/>
        <v>31</v>
      </c>
      <c r="B27" s="179" t="s">
        <v>22</v>
      </c>
      <c r="C27" s="180">
        <f t="shared" si="161"/>
        <v>31.9</v>
      </c>
      <c r="D27" s="186"/>
      <c r="E27" s="186">
        <f t="shared" si="162"/>
        <v>0</v>
      </c>
      <c r="F27" s="186">
        <f t="shared" si="163"/>
        <v>-4.2857142857142847</v>
      </c>
      <c r="G27" s="186">
        <f t="shared" si="164"/>
        <v>18.367346938775501</v>
      </c>
      <c r="H27" s="186">
        <f t="shared" si="165"/>
        <v>0</v>
      </c>
      <c r="I27" s="186"/>
      <c r="J27" s="186">
        <f t="shared" si="4"/>
        <v>0</v>
      </c>
      <c r="K27" s="186">
        <f t="shared" si="5"/>
        <v>-4.875</v>
      </c>
      <c r="L27" s="186">
        <f t="shared" si="6"/>
        <v>23.765625</v>
      </c>
      <c r="M27" s="186">
        <f t="shared" si="7"/>
        <v>0</v>
      </c>
      <c r="N27" s="186">
        <v>3</v>
      </c>
      <c r="O27" s="186">
        <f t="shared" si="8"/>
        <v>94.5</v>
      </c>
      <c r="P27" s="186">
        <f t="shared" si="9"/>
        <v>-1.7999999999999972</v>
      </c>
      <c r="Q27" s="186">
        <f t="shared" si="10"/>
        <v>3.2399999999999896</v>
      </c>
      <c r="R27" s="186">
        <f t="shared" si="11"/>
        <v>9.7199999999999687</v>
      </c>
      <c r="S27" s="186">
        <v>1</v>
      </c>
      <c r="T27" s="186">
        <f t="shared" si="12"/>
        <v>31.5</v>
      </c>
      <c r="U27" s="186">
        <f t="shared" si="13"/>
        <v>-1.6666666666666643</v>
      </c>
      <c r="V27" s="186">
        <f t="shared" si="14"/>
        <v>2.7777777777777697</v>
      </c>
      <c r="W27" s="186">
        <f t="shared" si="15"/>
        <v>2.7777777777777697</v>
      </c>
      <c r="X27" s="186">
        <v>4</v>
      </c>
      <c r="Y27" s="186">
        <f t="shared" si="16"/>
        <v>126</v>
      </c>
      <c r="Z27" s="186">
        <f t="shared" si="17"/>
        <v>-0.5714285714285694</v>
      </c>
      <c r="AA27" s="186">
        <f t="shared" si="18"/>
        <v>0.32653061224489566</v>
      </c>
      <c r="AB27" s="186">
        <f t="shared" si="19"/>
        <v>1.3061224489795826</v>
      </c>
      <c r="AC27" s="186">
        <v>3</v>
      </c>
      <c r="AD27" s="186">
        <f t="shared" si="20"/>
        <v>94.5</v>
      </c>
      <c r="AE27" s="186">
        <f t="shared" si="21"/>
        <v>1.1428571428571423</v>
      </c>
      <c r="AF27" s="186">
        <f t="shared" si="22"/>
        <v>1.3061224489795906</v>
      </c>
      <c r="AG27" s="186">
        <f t="shared" si="23"/>
        <v>3.9183673469387719</v>
      </c>
      <c r="AH27" s="186"/>
      <c r="AI27" s="186">
        <f t="shared" si="24"/>
        <v>0</v>
      </c>
      <c r="AJ27" s="186">
        <f t="shared" si="25"/>
        <v>1.625</v>
      </c>
      <c r="AK27" s="186">
        <f t="shared" si="26"/>
        <v>2.640625</v>
      </c>
      <c r="AL27" s="186">
        <f t="shared" si="27"/>
        <v>0</v>
      </c>
      <c r="AM27" s="186"/>
      <c r="AN27" s="186">
        <f t="shared" si="28"/>
        <v>0</v>
      </c>
      <c r="AO27" s="186">
        <f t="shared" si="29"/>
        <v>2.8888888888888893</v>
      </c>
      <c r="AP27" s="186">
        <f t="shared" si="30"/>
        <v>8.3456790123456805</v>
      </c>
      <c r="AQ27" s="186">
        <f t="shared" si="31"/>
        <v>0</v>
      </c>
      <c r="AR27" s="186">
        <v>1</v>
      </c>
      <c r="AS27" s="186">
        <f t="shared" si="32"/>
        <v>31.5</v>
      </c>
      <c r="AT27" s="186">
        <f t="shared" si="33"/>
        <v>1.8999999999999986</v>
      </c>
      <c r="AU27" s="186">
        <f t="shared" si="34"/>
        <v>3.6099999999999945</v>
      </c>
      <c r="AV27" s="186">
        <f t="shared" si="35"/>
        <v>3.6099999999999945</v>
      </c>
      <c r="AW27" s="186"/>
      <c r="AX27" s="186">
        <f t="shared" si="36"/>
        <v>0</v>
      </c>
      <c r="AY27" s="186">
        <f t="shared" si="37"/>
        <v>4.6000000000000014</v>
      </c>
      <c r="AZ27" s="186">
        <f t="shared" si="38"/>
        <v>21.160000000000014</v>
      </c>
      <c r="BA27" s="186">
        <f t="shared" si="39"/>
        <v>0</v>
      </c>
      <c r="BB27" s="186"/>
      <c r="BC27" s="186">
        <f t="shared" si="40"/>
        <v>0</v>
      </c>
      <c r="BD27" s="186">
        <f t="shared" si="41"/>
        <v>5</v>
      </c>
      <c r="BE27" s="186">
        <f t="shared" si="42"/>
        <v>25</v>
      </c>
      <c r="BF27" s="186">
        <f t="shared" si="43"/>
        <v>0</v>
      </c>
      <c r="BG27" s="186"/>
      <c r="BH27" s="186">
        <f t="shared" si="44"/>
        <v>0</v>
      </c>
      <c r="BI27" s="186">
        <f t="shared" si="45"/>
        <v>5.5</v>
      </c>
      <c r="BJ27" s="186">
        <f t="shared" si="46"/>
        <v>30.25</v>
      </c>
      <c r="BK27" s="186">
        <f t="shared" si="47"/>
        <v>0</v>
      </c>
      <c r="BL27" s="186"/>
      <c r="BM27" s="186">
        <f t="shared" si="48"/>
        <v>0</v>
      </c>
      <c r="BN27" s="186">
        <f t="shared" si="49"/>
        <v>4.75</v>
      </c>
      <c r="BO27" s="186">
        <f t="shared" si="50"/>
        <v>22.5625</v>
      </c>
      <c r="BP27" s="186">
        <f t="shared" si="51"/>
        <v>0</v>
      </c>
      <c r="BQ27" s="186"/>
      <c r="BR27" s="186">
        <f t="shared" si="52"/>
        <v>0</v>
      </c>
      <c r="BS27" s="186">
        <f t="shared" si="53"/>
        <v>6.6000000000000014</v>
      </c>
      <c r="BT27" s="186">
        <f t="shared" si="54"/>
        <v>43.560000000000016</v>
      </c>
      <c r="BU27" s="186">
        <f t="shared" si="55"/>
        <v>0</v>
      </c>
      <c r="BV27" s="186"/>
      <c r="BW27" s="186">
        <f t="shared" si="56"/>
        <v>0</v>
      </c>
      <c r="BX27" s="186">
        <f t="shared" si="57"/>
        <v>6.428571428571427</v>
      </c>
      <c r="BY27" s="186">
        <f t="shared" si="58"/>
        <v>41.326530612244881</v>
      </c>
      <c r="BZ27" s="186">
        <f t="shared" si="59"/>
        <v>0</v>
      </c>
      <c r="CA27" s="186"/>
      <c r="CB27" s="186">
        <f t="shared" si="60"/>
        <v>0</v>
      </c>
      <c r="CC27" s="186">
        <f t="shared" si="61"/>
        <v>6.5</v>
      </c>
      <c r="CD27" s="186">
        <f t="shared" si="62"/>
        <v>42.25</v>
      </c>
      <c r="CE27" s="186">
        <f t="shared" si="63"/>
        <v>0</v>
      </c>
      <c r="CF27" s="186"/>
      <c r="CG27" s="186">
        <f t="shared" si="64"/>
        <v>0</v>
      </c>
      <c r="CH27" s="186">
        <f t="shared" si="65"/>
        <v>7</v>
      </c>
      <c r="CI27" s="186">
        <f t="shared" si="66"/>
        <v>49</v>
      </c>
      <c r="CJ27" s="186">
        <f t="shared" si="67"/>
        <v>0</v>
      </c>
      <c r="CK27" s="186"/>
      <c r="CL27" s="186">
        <f t="shared" si="68"/>
        <v>0</v>
      </c>
      <c r="CM27" s="186">
        <f t="shared" si="69"/>
        <v>7.3999999999999986</v>
      </c>
      <c r="CN27" s="186">
        <f t="shared" si="70"/>
        <v>54.759999999999977</v>
      </c>
      <c r="CO27" s="186">
        <f t="shared" si="71"/>
        <v>0</v>
      </c>
      <c r="CP27" s="186"/>
      <c r="CQ27" s="186">
        <f t="shared" si="72"/>
        <v>0</v>
      </c>
      <c r="CR27" s="186">
        <f t="shared" si="73"/>
        <v>8</v>
      </c>
      <c r="CS27" s="186">
        <f t="shared" si="74"/>
        <v>64</v>
      </c>
      <c r="CT27" s="186">
        <f t="shared" si="75"/>
        <v>0</v>
      </c>
      <c r="CU27" s="186"/>
      <c r="CV27" s="186">
        <f t="shared" si="76"/>
        <v>0</v>
      </c>
      <c r="CW27" s="186">
        <f t="shared" si="77"/>
        <v>8</v>
      </c>
      <c r="CX27" s="186">
        <f t="shared" si="78"/>
        <v>64</v>
      </c>
      <c r="CY27" s="186">
        <f t="shared" si="79"/>
        <v>0</v>
      </c>
      <c r="CZ27" s="186"/>
      <c r="DA27" s="186">
        <f t="shared" si="80"/>
        <v>0</v>
      </c>
      <c r="DB27" s="186">
        <f t="shared" si="81"/>
        <v>8</v>
      </c>
      <c r="DC27" s="186">
        <f t="shared" si="82"/>
        <v>64</v>
      </c>
      <c r="DD27" s="186">
        <f t="shared" si="83"/>
        <v>0</v>
      </c>
      <c r="DE27" s="186"/>
      <c r="DF27" s="186">
        <f t="shared" si="84"/>
        <v>0</v>
      </c>
      <c r="DG27" s="186">
        <f t="shared" si="85"/>
        <v>5.25</v>
      </c>
      <c r="DH27" s="186">
        <f t="shared" si="86"/>
        <v>27.5625</v>
      </c>
      <c r="DI27" s="186">
        <f t="shared" si="87"/>
        <v>0</v>
      </c>
      <c r="DJ27" s="187"/>
      <c r="DK27" s="186">
        <f t="shared" si="88"/>
        <v>0</v>
      </c>
      <c r="DL27" s="186">
        <f t="shared" si="89"/>
        <v>6.4444444444444429</v>
      </c>
      <c r="DM27" s="186">
        <f t="shared" si="90"/>
        <v>41.530864197530846</v>
      </c>
      <c r="DN27" s="186">
        <f t="shared" si="91"/>
        <v>0</v>
      </c>
      <c r="DO27" s="187"/>
      <c r="DP27" s="186">
        <f t="shared" si="92"/>
        <v>0</v>
      </c>
      <c r="DQ27" s="186">
        <f t="shared" si="93"/>
        <v>7.6999999999999993</v>
      </c>
      <c r="DR27" s="186">
        <f t="shared" si="94"/>
        <v>59.289999999999992</v>
      </c>
      <c r="DS27" s="186">
        <f t="shared" si="95"/>
        <v>0</v>
      </c>
      <c r="DT27" s="187"/>
      <c r="DU27" s="186">
        <f t="shared" si="0"/>
        <v>0</v>
      </c>
      <c r="DV27" s="186">
        <f t="shared" si="1"/>
        <v>8.4444444444444429</v>
      </c>
      <c r="DW27" s="186">
        <f t="shared" si="2"/>
        <v>71.308641975308618</v>
      </c>
      <c r="DX27" s="186">
        <f t="shared" si="3"/>
        <v>0</v>
      </c>
      <c r="DY27" s="186"/>
      <c r="DZ27" s="186">
        <f t="shared" si="96"/>
        <v>0</v>
      </c>
      <c r="EA27" s="186">
        <f t="shared" si="97"/>
        <v>8.6428571428571423</v>
      </c>
      <c r="EB27" s="186">
        <f t="shared" si="98"/>
        <v>74.698979591836732</v>
      </c>
      <c r="EC27" s="186">
        <f t="shared" si="99"/>
        <v>0</v>
      </c>
      <c r="ED27" s="186"/>
      <c r="EE27" s="186">
        <f t="shared" si="100"/>
        <v>0</v>
      </c>
      <c r="EF27" s="186">
        <f t="shared" si="101"/>
        <v>10</v>
      </c>
      <c r="EG27" s="186">
        <f t="shared" si="102"/>
        <v>100</v>
      </c>
      <c r="EH27" s="186">
        <f t="shared" si="103"/>
        <v>0</v>
      </c>
      <c r="EI27" s="186"/>
      <c r="EJ27" s="186">
        <f t="shared" si="104"/>
        <v>0</v>
      </c>
      <c r="EK27" s="186">
        <f t="shared" si="105"/>
        <v>10.8</v>
      </c>
      <c r="EL27" s="186">
        <f t="shared" si="106"/>
        <v>116.64000000000001</v>
      </c>
      <c r="EM27" s="186">
        <f t="shared" si="107"/>
        <v>0</v>
      </c>
      <c r="EN27" s="186"/>
      <c r="EO27" s="186">
        <f t="shared" si="108"/>
        <v>0</v>
      </c>
      <c r="EP27" s="186">
        <f t="shared" si="109"/>
        <v>12.05</v>
      </c>
      <c r="EQ27" s="186">
        <f t="shared" si="110"/>
        <v>145.20250000000001</v>
      </c>
      <c r="ER27" s="186">
        <f t="shared" si="111"/>
        <v>0</v>
      </c>
      <c r="ES27" s="186"/>
      <c r="ET27" s="186">
        <f t="shared" si="112"/>
        <v>0</v>
      </c>
      <c r="EU27" s="186">
        <f t="shared" si="113"/>
        <v>-5</v>
      </c>
      <c r="EV27" s="186">
        <f t="shared" si="114"/>
        <v>25</v>
      </c>
      <c r="EW27" s="186">
        <f t="shared" si="115"/>
        <v>0</v>
      </c>
      <c r="EX27" s="186"/>
      <c r="EY27" s="186">
        <f t="shared" si="116"/>
        <v>0</v>
      </c>
      <c r="EZ27" s="186">
        <f t="shared" si="117"/>
        <v>-3.6666666666666643</v>
      </c>
      <c r="FA27" s="186">
        <f t="shared" si="118"/>
        <v>13.444444444444427</v>
      </c>
      <c r="FB27" s="186">
        <f t="shared" si="119"/>
        <v>0</v>
      </c>
      <c r="FC27" s="186"/>
      <c r="FD27" s="186">
        <f t="shared" si="120"/>
        <v>0</v>
      </c>
      <c r="FE27" s="186">
        <f t="shared" si="121"/>
        <v>-2.25</v>
      </c>
      <c r="FF27" s="186">
        <f t="shared" si="122"/>
        <v>5.0625</v>
      </c>
      <c r="FG27" s="186">
        <f t="shared" si="123"/>
        <v>0</v>
      </c>
      <c r="FH27" s="186"/>
      <c r="FI27" s="186">
        <f t="shared" si="124"/>
        <v>0</v>
      </c>
      <c r="FJ27" s="186">
        <f t="shared" si="125"/>
        <v>-2</v>
      </c>
      <c r="FK27" s="186">
        <f t="shared" si="126"/>
        <v>4</v>
      </c>
      <c r="FL27" s="186">
        <f t="shared" si="127"/>
        <v>0</v>
      </c>
      <c r="FM27" s="186">
        <v>1</v>
      </c>
      <c r="FN27" s="186">
        <f t="shared" si="128"/>
        <v>31.5</v>
      </c>
      <c r="FO27" s="186">
        <f t="shared" si="129"/>
        <v>0.25</v>
      </c>
      <c r="FP27" s="186">
        <f t="shared" si="130"/>
        <v>6.25E-2</v>
      </c>
      <c r="FQ27" s="186">
        <f t="shared" si="131"/>
        <v>6.25E-2</v>
      </c>
      <c r="FR27" s="186">
        <v>2</v>
      </c>
      <c r="FS27" s="186">
        <f t="shared" si="132"/>
        <v>63</v>
      </c>
      <c r="FT27" s="186">
        <f t="shared" si="133"/>
        <v>0.80000000000000071</v>
      </c>
      <c r="FU27" s="186">
        <f t="shared" si="134"/>
        <v>0.64000000000000112</v>
      </c>
      <c r="FV27" s="186">
        <f t="shared" si="135"/>
        <v>1.2800000000000022</v>
      </c>
      <c r="FW27" s="186"/>
      <c r="FX27" s="186">
        <f t="shared" si="136"/>
        <v>0</v>
      </c>
      <c r="FY27" s="186">
        <f t="shared" si="137"/>
        <v>1.8000000000000007</v>
      </c>
      <c r="FZ27" s="186">
        <f t="shared" si="138"/>
        <v>3.2400000000000024</v>
      </c>
      <c r="GA27" s="186">
        <f t="shared" si="139"/>
        <v>0</v>
      </c>
      <c r="GB27" s="186"/>
      <c r="GC27" s="186">
        <f t="shared" si="140"/>
        <v>0</v>
      </c>
      <c r="GD27" s="186">
        <f t="shared" si="141"/>
        <v>1.3999999999999986</v>
      </c>
      <c r="GE27" s="186">
        <f t="shared" si="142"/>
        <v>1.959999999999996</v>
      </c>
      <c r="GF27" s="186">
        <f t="shared" si="143"/>
        <v>0</v>
      </c>
      <c r="GG27" s="186"/>
      <c r="GH27" s="186">
        <f t="shared" si="144"/>
        <v>0</v>
      </c>
      <c r="GI27" s="186">
        <f t="shared" si="145"/>
        <v>3.8000000000000007</v>
      </c>
      <c r="GJ27" s="186">
        <f t="shared" si="146"/>
        <v>14.440000000000005</v>
      </c>
      <c r="GK27" s="186">
        <f t="shared" si="147"/>
        <v>0</v>
      </c>
      <c r="GL27" s="186"/>
      <c r="GM27" s="186">
        <f t="shared" si="148"/>
        <v>0</v>
      </c>
      <c r="GN27" s="186">
        <f t="shared" si="149"/>
        <v>4.5</v>
      </c>
      <c r="GO27" s="186">
        <f t="shared" si="150"/>
        <v>20.25</v>
      </c>
      <c r="GP27" s="186">
        <f t="shared" si="151"/>
        <v>0</v>
      </c>
      <c r="GQ27" s="187"/>
      <c r="GR27" s="186">
        <f t="shared" si="152"/>
        <v>0</v>
      </c>
      <c r="GS27" s="186">
        <f t="shared" si="153"/>
        <v>5.1666666666666679</v>
      </c>
      <c r="GT27" s="186">
        <f t="shared" si="154"/>
        <v>26.694444444444457</v>
      </c>
      <c r="GU27" s="186">
        <f t="shared" si="155"/>
        <v>0</v>
      </c>
      <c r="GV27" s="187"/>
      <c r="GW27" s="186">
        <f t="shared" si="156"/>
        <v>0</v>
      </c>
      <c r="GX27" s="186">
        <f t="shared" si="157"/>
        <v>5.6666666666666679</v>
      </c>
      <c r="GY27" s="186">
        <f t="shared" si="158"/>
        <v>32.111111111111121</v>
      </c>
      <c r="GZ27" s="186">
        <f t="shared" si="159"/>
        <v>0</v>
      </c>
    </row>
    <row r="28" spans="1:208">
      <c r="A28" s="178">
        <f t="shared" si="160"/>
        <v>32</v>
      </c>
      <c r="B28" s="179" t="s">
        <v>22</v>
      </c>
      <c r="C28" s="180">
        <f t="shared" si="161"/>
        <v>32.9</v>
      </c>
      <c r="D28" s="186"/>
      <c r="E28" s="186">
        <f t="shared" si="162"/>
        <v>0</v>
      </c>
      <c r="F28" s="186">
        <f t="shared" si="163"/>
        <v>-3.2857142857142847</v>
      </c>
      <c r="G28" s="186">
        <f t="shared" si="164"/>
        <v>10.795918367346932</v>
      </c>
      <c r="H28" s="186">
        <f t="shared" si="165"/>
        <v>0</v>
      </c>
      <c r="I28" s="186"/>
      <c r="J28" s="186">
        <f t="shared" si="4"/>
        <v>0</v>
      </c>
      <c r="K28" s="186">
        <f t="shared" si="5"/>
        <v>-3.875</v>
      </c>
      <c r="L28" s="186">
        <f t="shared" si="6"/>
        <v>15.015625</v>
      </c>
      <c r="M28" s="186">
        <f t="shared" si="7"/>
        <v>0</v>
      </c>
      <c r="N28" s="186"/>
      <c r="O28" s="186">
        <f t="shared" si="8"/>
        <v>0</v>
      </c>
      <c r="P28" s="186">
        <f t="shared" si="9"/>
        <v>-0.79999999999999716</v>
      </c>
      <c r="Q28" s="186">
        <f t="shared" si="10"/>
        <v>0.63999999999999546</v>
      </c>
      <c r="R28" s="186">
        <f t="shared" si="11"/>
        <v>0</v>
      </c>
      <c r="S28" s="186">
        <v>2</v>
      </c>
      <c r="T28" s="186">
        <f t="shared" si="12"/>
        <v>65</v>
      </c>
      <c r="U28" s="186">
        <f t="shared" si="13"/>
        <v>-0.6666666666666643</v>
      </c>
      <c r="V28" s="186">
        <f t="shared" si="14"/>
        <v>0.44444444444444131</v>
      </c>
      <c r="W28" s="186">
        <f t="shared" si="15"/>
        <v>0.88888888888888262</v>
      </c>
      <c r="X28" s="186">
        <v>2</v>
      </c>
      <c r="Y28" s="186">
        <f t="shared" si="16"/>
        <v>65</v>
      </c>
      <c r="Z28" s="186">
        <f t="shared" si="17"/>
        <v>0.4285714285714306</v>
      </c>
      <c r="AA28" s="186">
        <f t="shared" si="18"/>
        <v>0.18367346938775683</v>
      </c>
      <c r="AB28" s="186">
        <f t="shared" si="19"/>
        <v>0.36734693877551367</v>
      </c>
      <c r="AC28" s="186"/>
      <c r="AD28" s="186">
        <f t="shared" si="20"/>
        <v>0</v>
      </c>
      <c r="AE28" s="186">
        <f t="shared" si="21"/>
        <v>2.1428571428571423</v>
      </c>
      <c r="AF28" s="186">
        <f t="shared" si="22"/>
        <v>4.5918367346938753</v>
      </c>
      <c r="AG28" s="186">
        <f t="shared" si="23"/>
        <v>0</v>
      </c>
      <c r="AH28" s="186">
        <v>1</v>
      </c>
      <c r="AI28" s="186">
        <f t="shared" si="24"/>
        <v>32.5</v>
      </c>
      <c r="AJ28" s="186">
        <f t="shared" si="25"/>
        <v>2.625</v>
      </c>
      <c r="AK28" s="186">
        <f t="shared" si="26"/>
        <v>6.890625</v>
      </c>
      <c r="AL28" s="186">
        <f t="shared" si="27"/>
        <v>6.890625</v>
      </c>
      <c r="AM28" s="186"/>
      <c r="AN28" s="186">
        <f t="shared" si="28"/>
        <v>0</v>
      </c>
      <c r="AO28" s="186">
        <f t="shared" si="29"/>
        <v>3.8888888888888893</v>
      </c>
      <c r="AP28" s="186">
        <f t="shared" si="30"/>
        <v>15.123456790123459</v>
      </c>
      <c r="AQ28" s="186">
        <f t="shared" si="31"/>
        <v>0</v>
      </c>
      <c r="AR28" s="186"/>
      <c r="AS28" s="186">
        <f t="shared" si="32"/>
        <v>0</v>
      </c>
      <c r="AT28" s="186">
        <f t="shared" si="33"/>
        <v>2.8999999999999986</v>
      </c>
      <c r="AU28" s="186">
        <f t="shared" si="34"/>
        <v>8.4099999999999913</v>
      </c>
      <c r="AV28" s="186">
        <f t="shared" si="35"/>
        <v>0</v>
      </c>
      <c r="AW28" s="186"/>
      <c r="AX28" s="186">
        <f t="shared" si="36"/>
        <v>0</v>
      </c>
      <c r="AY28" s="186">
        <f t="shared" si="37"/>
        <v>5.6000000000000014</v>
      </c>
      <c r="AZ28" s="186">
        <f t="shared" si="38"/>
        <v>31.360000000000017</v>
      </c>
      <c r="BA28" s="186">
        <f t="shared" si="39"/>
        <v>0</v>
      </c>
      <c r="BB28" s="186"/>
      <c r="BC28" s="186">
        <f t="shared" si="40"/>
        <v>0</v>
      </c>
      <c r="BD28" s="186">
        <f t="shared" si="41"/>
        <v>6</v>
      </c>
      <c r="BE28" s="186">
        <f t="shared" si="42"/>
        <v>36</v>
      </c>
      <c r="BF28" s="186">
        <f t="shared" si="43"/>
        <v>0</v>
      </c>
      <c r="BG28" s="186"/>
      <c r="BH28" s="186">
        <f t="shared" si="44"/>
        <v>0</v>
      </c>
      <c r="BI28" s="186">
        <f t="shared" si="45"/>
        <v>6.5</v>
      </c>
      <c r="BJ28" s="186">
        <f t="shared" si="46"/>
        <v>42.25</v>
      </c>
      <c r="BK28" s="186">
        <f t="shared" si="47"/>
        <v>0</v>
      </c>
      <c r="BL28" s="186"/>
      <c r="BM28" s="186">
        <f t="shared" si="48"/>
        <v>0</v>
      </c>
      <c r="BN28" s="186">
        <f t="shared" si="49"/>
        <v>5.75</v>
      </c>
      <c r="BO28" s="186">
        <f t="shared" si="50"/>
        <v>33.0625</v>
      </c>
      <c r="BP28" s="186">
        <f t="shared" si="51"/>
        <v>0</v>
      </c>
      <c r="BQ28" s="186"/>
      <c r="BR28" s="186">
        <f t="shared" si="52"/>
        <v>0</v>
      </c>
      <c r="BS28" s="186">
        <f t="shared" si="53"/>
        <v>7.6000000000000014</v>
      </c>
      <c r="BT28" s="186">
        <f t="shared" si="54"/>
        <v>57.760000000000019</v>
      </c>
      <c r="BU28" s="186">
        <f t="shared" si="55"/>
        <v>0</v>
      </c>
      <c r="BV28" s="186"/>
      <c r="BW28" s="186">
        <f t="shared" si="56"/>
        <v>0</v>
      </c>
      <c r="BX28" s="186">
        <f t="shared" si="57"/>
        <v>7.428571428571427</v>
      </c>
      <c r="BY28" s="186">
        <f t="shared" si="58"/>
        <v>55.183673469387735</v>
      </c>
      <c r="BZ28" s="186">
        <f t="shared" si="59"/>
        <v>0</v>
      </c>
      <c r="CA28" s="186"/>
      <c r="CB28" s="186">
        <f t="shared" si="60"/>
        <v>0</v>
      </c>
      <c r="CC28" s="186">
        <f t="shared" si="61"/>
        <v>7.5</v>
      </c>
      <c r="CD28" s="186">
        <f t="shared" si="62"/>
        <v>56.25</v>
      </c>
      <c r="CE28" s="186">
        <f t="shared" si="63"/>
        <v>0</v>
      </c>
      <c r="CF28" s="186"/>
      <c r="CG28" s="186">
        <f t="shared" si="64"/>
        <v>0</v>
      </c>
      <c r="CH28" s="186">
        <f t="shared" si="65"/>
        <v>8</v>
      </c>
      <c r="CI28" s="186">
        <f t="shared" si="66"/>
        <v>64</v>
      </c>
      <c r="CJ28" s="186">
        <f t="shared" si="67"/>
        <v>0</v>
      </c>
      <c r="CK28" s="186"/>
      <c r="CL28" s="186">
        <f t="shared" si="68"/>
        <v>0</v>
      </c>
      <c r="CM28" s="186">
        <f t="shared" si="69"/>
        <v>8.3999999999999986</v>
      </c>
      <c r="CN28" s="186">
        <f t="shared" si="70"/>
        <v>70.559999999999974</v>
      </c>
      <c r="CO28" s="186">
        <f t="shared" si="71"/>
        <v>0</v>
      </c>
      <c r="CP28" s="186"/>
      <c r="CQ28" s="186">
        <f t="shared" si="72"/>
        <v>0</v>
      </c>
      <c r="CR28" s="186">
        <f t="shared" si="73"/>
        <v>9</v>
      </c>
      <c r="CS28" s="186">
        <f t="shared" si="74"/>
        <v>81</v>
      </c>
      <c r="CT28" s="186">
        <f t="shared" si="75"/>
        <v>0</v>
      </c>
      <c r="CU28" s="186"/>
      <c r="CV28" s="186">
        <f t="shared" si="76"/>
        <v>0</v>
      </c>
      <c r="CW28" s="186">
        <f t="shared" si="77"/>
        <v>9</v>
      </c>
      <c r="CX28" s="186">
        <f t="shared" si="78"/>
        <v>81</v>
      </c>
      <c r="CY28" s="186">
        <f t="shared" si="79"/>
        <v>0</v>
      </c>
      <c r="CZ28" s="186"/>
      <c r="DA28" s="186">
        <f t="shared" si="80"/>
        <v>0</v>
      </c>
      <c r="DB28" s="186">
        <f t="shared" si="81"/>
        <v>9</v>
      </c>
      <c r="DC28" s="186">
        <f t="shared" si="82"/>
        <v>81</v>
      </c>
      <c r="DD28" s="186">
        <f t="shared" si="83"/>
        <v>0</v>
      </c>
      <c r="DE28" s="186"/>
      <c r="DF28" s="186">
        <f t="shared" si="84"/>
        <v>0</v>
      </c>
      <c r="DG28" s="186">
        <f t="shared" si="85"/>
        <v>6.25</v>
      </c>
      <c r="DH28" s="186">
        <f t="shared" si="86"/>
        <v>39.0625</v>
      </c>
      <c r="DI28" s="186">
        <f t="shared" si="87"/>
        <v>0</v>
      </c>
      <c r="DJ28" s="187"/>
      <c r="DK28" s="186">
        <f t="shared" si="88"/>
        <v>0</v>
      </c>
      <c r="DL28" s="186">
        <f t="shared" si="89"/>
        <v>7.4444444444444429</v>
      </c>
      <c r="DM28" s="186">
        <f t="shared" si="90"/>
        <v>55.419753086419732</v>
      </c>
      <c r="DN28" s="186">
        <f t="shared" si="91"/>
        <v>0</v>
      </c>
      <c r="DO28" s="187"/>
      <c r="DP28" s="186">
        <f t="shared" si="92"/>
        <v>0</v>
      </c>
      <c r="DQ28" s="186">
        <f t="shared" si="93"/>
        <v>8.6999999999999993</v>
      </c>
      <c r="DR28" s="186">
        <f t="shared" si="94"/>
        <v>75.689999999999984</v>
      </c>
      <c r="DS28" s="186">
        <f t="shared" si="95"/>
        <v>0</v>
      </c>
      <c r="DT28" s="187"/>
      <c r="DU28" s="186">
        <f t="shared" si="0"/>
        <v>0</v>
      </c>
      <c r="DV28" s="186">
        <f t="shared" si="1"/>
        <v>9.4444444444444429</v>
      </c>
      <c r="DW28" s="186">
        <f t="shared" si="2"/>
        <v>89.197530864197503</v>
      </c>
      <c r="DX28" s="186">
        <f t="shared" si="3"/>
        <v>0</v>
      </c>
      <c r="DY28" s="186"/>
      <c r="DZ28" s="186">
        <f t="shared" si="96"/>
        <v>0</v>
      </c>
      <c r="EA28" s="186">
        <f t="shared" si="97"/>
        <v>9.6428571428571423</v>
      </c>
      <c r="EB28" s="186">
        <f t="shared" si="98"/>
        <v>92.98469387755101</v>
      </c>
      <c r="EC28" s="186">
        <f t="shared" si="99"/>
        <v>0</v>
      </c>
      <c r="ED28" s="186"/>
      <c r="EE28" s="186">
        <f t="shared" si="100"/>
        <v>0</v>
      </c>
      <c r="EF28" s="186">
        <f t="shared" si="101"/>
        <v>11</v>
      </c>
      <c r="EG28" s="186">
        <f t="shared" si="102"/>
        <v>121</v>
      </c>
      <c r="EH28" s="186">
        <f t="shared" si="103"/>
        <v>0</v>
      </c>
      <c r="EI28" s="186"/>
      <c r="EJ28" s="186">
        <f t="shared" si="104"/>
        <v>0</v>
      </c>
      <c r="EK28" s="186">
        <f t="shared" si="105"/>
        <v>11.8</v>
      </c>
      <c r="EL28" s="186">
        <f t="shared" si="106"/>
        <v>139.24</v>
      </c>
      <c r="EM28" s="186">
        <f t="shared" si="107"/>
        <v>0</v>
      </c>
      <c r="EN28" s="186"/>
      <c r="EO28" s="186">
        <f t="shared" si="108"/>
        <v>0</v>
      </c>
      <c r="EP28" s="186">
        <f t="shared" si="109"/>
        <v>13.05</v>
      </c>
      <c r="EQ28" s="186">
        <f t="shared" si="110"/>
        <v>170.30250000000001</v>
      </c>
      <c r="ER28" s="186">
        <f t="shared" si="111"/>
        <v>0</v>
      </c>
      <c r="ES28" s="186"/>
      <c r="ET28" s="186">
        <f t="shared" si="112"/>
        <v>0</v>
      </c>
      <c r="EU28" s="186">
        <f t="shared" si="113"/>
        <v>-4</v>
      </c>
      <c r="EV28" s="186">
        <f t="shared" si="114"/>
        <v>16</v>
      </c>
      <c r="EW28" s="186">
        <f t="shared" si="115"/>
        <v>0</v>
      </c>
      <c r="EX28" s="186"/>
      <c r="EY28" s="186">
        <f t="shared" si="116"/>
        <v>0</v>
      </c>
      <c r="EZ28" s="186">
        <f t="shared" si="117"/>
        <v>-2.6666666666666643</v>
      </c>
      <c r="FA28" s="186">
        <f t="shared" si="118"/>
        <v>7.1111111111110983</v>
      </c>
      <c r="FB28" s="186">
        <f t="shared" si="119"/>
        <v>0</v>
      </c>
      <c r="FC28" s="186">
        <v>1</v>
      </c>
      <c r="FD28" s="186">
        <f t="shared" si="120"/>
        <v>32.5</v>
      </c>
      <c r="FE28" s="186">
        <f t="shared" si="121"/>
        <v>-1.25</v>
      </c>
      <c r="FF28" s="186">
        <f t="shared" si="122"/>
        <v>1.5625</v>
      </c>
      <c r="FG28" s="186">
        <f t="shared" si="123"/>
        <v>1.5625</v>
      </c>
      <c r="FH28" s="186">
        <v>2</v>
      </c>
      <c r="FI28" s="186">
        <f t="shared" si="124"/>
        <v>65</v>
      </c>
      <c r="FJ28" s="186">
        <f t="shared" si="125"/>
        <v>-1</v>
      </c>
      <c r="FK28" s="186">
        <f t="shared" si="126"/>
        <v>1</v>
      </c>
      <c r="FL28" s="186">
        <f t="shared" si="127"/>
        <v>2</v>
      </c>
      <c r="FM28" s="186">
        <v>1</v>
      </c>
      <c r="FN28" s="186">
        <f t="shared" si="128"/>
        <v>32.5</v>
      </c>
      <c r="FO28" s="186">
        <f t="shared" si="129"/>
        <v>1.25</v>
      </c>
      <c r="FP28" s="186">
        <f t="shared" si="130"/>
        <v>1.5625</v>
      </c>
      <c r="FQ28" s="186">
        <f t="shared" si="131"/>
        <v>1.5625</v>
      </c>
      <c r="FR28" s="186"/>
      <c r="FS28" s="186">
        <f t="shared" si="132"/>
        <v>0</v>
      </c>
      <c r="FT28" s="186">
        <f t="shared" si="133"/>
        <v>1.8000000000000007</v>
      </c>
      <c r="FU28" s="186">
        <f t="shared" si="134"/>
        <v>3.2400000000000024</v>
      </c>
      <c r="FV28" s="186">
        <f t="shared" si="135"/>
        <v>0</v>
      </c>
      <c r="FW28" s="186"/>
      <c r="FX28" s="186">
        <f t="shared" si="136"/>
        <v>0</v>
      </c>
      <c r="FY28" s="186">
        <f t="shared" si="137"/>
        <v>2.8000000000000007</v>
      </c>
      <c r="FZ28" s="186">
        <f t="shared" si="138"/>
        <v>7.8400000000000043</v>
      </c>
      <c r="GA28" s="186">
        <f t="shared" si="139"/>
        <v>0</v>
      </c>
      <c r="GB28" s="186"/>
      <c r="GC28" s="186">
        <f t="shared" si="140"/>
        <v>0</v>
      </c>
      <c r="GD28" s="186">
        <f t="shared" si="141"/>
        <v>2.3999999999999986</v>
      </c>
      <c r="GE28" s="186">
        <f t="shared" si="142"/>
        <v>5.7599999999999936</v>
      </c>
      <c r="GF28" s="186">
        <f t="shared" si="143"/>
        <v>0</v>
      </c>
      <c r="GG28" s="186"/>
      <c r="GH28" s="186">
        <f t="shared" si="144"/>
        <v>0</v>
      </c>
      <c r="GI28" s="186">
        <f t="shared" si="145"/>
        <v>4.8000000000000007</v>
      </c>
      <c r="GJ28" s="186">
        <f t="shared" si="146"/>
        <v>23.040000000000006</v>
      </c>
      <c r="GK28" s="186">
        <f t="shared" si="147"/>
        <v>0</v>
      </c>
      <c r="GL28" s="186"/>
      <c r="GM28" s="186">
        <f t="shared" si="148"/>
        <v>0</v>
      </c>
      <c r="GN28" s="186">
        <f t="shared" si="149"/>
        <v>5.5</v>
      </c>
      <c r="GO28" s="186">
        <f t="shared" si="150"/>
        <v>30.25</v>
      </c>
      <c r="GP28" s="186">
        <f t="shared" si="151"/>
        <v>0</v>
      </c>
      <c r="GQ28" s="187"/>
      <c r="GR28" s="186">
        <f t="shared" si="152"/>
        <v>0</v>
      </c>
      <c r="GS28" s="186">
        <f t="shared" si="153"/>
        <v>6.1666666666666679</v>
      </c>
      <c r="GT28" s="186">
        <f t="shared" si="154"/>
        <v>38.027777777777793</v>
      </c>
      <c r="GU28" s="186">
        <f t="shared" si="155"/>
        <v>0</v>
      </c>
      <c r="GV28" s="187"/>
      <c r="GW28" s="186">
        <f t="shared" si="156"/>
        <v>0</v>
      </c>
      <c r="GX28" s="186">
        <f t="shared" si="157"/>
        <v>6.6666666666666679</v>
      </c>
      <c r="GY28" s="186">
        <f t="shared" si="158"/>
        <v>44.444444444444457</v>
      </c>
      <c r="GZ28" s="186">
        <f t="shared" si="159"/>
        <v>0</v>
      </c>
    </row>
    <row r="29" spans="1:208">
      <c r="A29" s="178">
        <f t="shared" si="160"/>
        <v>33</v>
      </c>
      <c r="B29" s="179" t="s">
        <v>22</v>
      </c>
      <c r="C29" s="180">
        <f t="shared" si="161"/>
        <v>33.9</v>
      </c>
      <c r="D29" s="186">
        <v>1</v>
      </c>
      <c r="E29" s="186">
        <f t="shared" si="162"/>
        <v>33.5</v>
      </c>
      <c r="F29" s="186">
        <f t="shared" si="163"/>
        <v>-2.2857142857142847</v>
      </c>
      <c r="G29" s="186">
        <f t="shared" si="164"/>
        <v>5.2244897959183625</v>
      </c>
      <c r="H29" s="186">
        <f t="shared" si="165"/>
        <v>5.2244897959183625</v>
      </c>
      <c r="I29" s="186"/>
      <c r="J29" s="186">
        <f t="shared" si="4"/>
        <v>0</v>
      </c>
      <c r="K29" s="186">
        <f t="shared" si="5"/>
        <v>-2.875</v>
      </c>
      <c r="L29" s="186">
        <f t="shared" si="6"/>
        <v>8.265625</v>
      </c>
      <c r="M29" s="186">
        <f t="shared" si="7"/>
        <v>0</v>
      </c>
      <c r="N29" s="186">
        <v>4</v>
      </c>
      <c r="O29" s="186">
        <f t="shared" si="8"/>
        <v>134</v>
      </c>
      <c r="P29" s="186">
        <f t="shared" si="9"/>
        <v>0.20000000000000284</v>
      </c>
      <c r="Q29" s="186">
        <f t="shared" si="10"/>
        <v>4.0000000000001139E-2</v>
      </c>
      <c r="R29" s="186">
        <f t="shared" si="11"/>
        <v>0.16000000000000456</v>
      </c>
      <c r="S29" s="186">
        <v>2</v>
      </c>
      <c r="T29" s="186">
        <f t="shared" si="12"/>
        <v>67</v>
      </c>
      <c r="U29" s="186">
        <f t="shared" si="13"/>
        <v>0.3333333333333357</v>
      </c>
      <c r="V29" s="186">
        <f t="shared" si="14"/>
        <v>0.11111111111111269</v>
      </c>
      <c r="W29" s="186">
        <f t="shared" si="15"/>
        <v>0.22222222222222537</v>
      </c>
      <c r="X29" s="186">
        <v>1</v>
      </c>
      <c r="Y29" s="186">
        <f t="shared" si="16"/>
        <v>33.5</v>
      </c>
      <c r="Z29" s="186">
        <f t="shared" si="17"/>
        <v>1.4285714285714306</v>
      </c>
      <c r="AA29" s="186">
        <f t="shared" si="18"/>
        <v>2.0408163265306181</v>
      </c>
      <c r="AB29" s="186">
        <f t="shared" si="19"/>
        <v>2.0408163265306181</v>
      </c>
      <c r="AC29" s="186"/>
      <c r="AD29" s="186">
        <f t="shared" si="20"/>
        <v>0</v>
      </c>
      <c r="AE29" s="186">
        <f t="shared" si="21"/>
        <v>3.1428571428571423</v>
      </c>
      <c r="AF29" s="186">
        <f t="shared" si="22"/>
        <v>9.8775510204081609</v>
      </c>
      <c r="AG29" s="186">
        <f t="shared" si="23"/>
        <v>0</v>
      </c>
      <c r="AH29" s="186"/>
      <c r="AI29" s="186">
        <f t="shared" si="24"/>
        <v>0</v>
      </c>
      <c r="AJ29" s="186">
        <f t="shared" si="25"/>
        <v>3.625</v>
      </c>
      <c r="AK29" s="186">
        <f t="shared" si="26"/>
        <v>13.140625</v>
      </c>
      <c r="AL29" s="186">
        <f t="shared" si="27"/>
        <v>0</v>
      </c>
      <c r="AM29" s="186"/>
      <c r="AN29" s="186">
        <f t="shared" si="28"/>
        <v>0</v>
      </c>
      <c r="AO29" s="186">
        <f t="shared" si="29"/>
        <v>4.8888888888888893</v>
      </c>
      <c r="AP29" s="186">
        <f t="shared" si="30"/>
        <v>23.901234567901238</v>
      </c>
      <c r="AQ29" s="186">
        <f t="shared" si="31"/>
        <v>0</v>
      </c>
      <c r="AR29" s="186"/>
      <c r="AS29" s="186">
        <f t="shared" si="32"/>
        <v>0</v>
      </c>
      <c r="AT29" s="186">
        <f t="shared" si="33"/>
        <v>3.8999999999999986</v>
      </c>
      <c r="AU29" s="186">
        <f t="shared" si="34"/>
        <v>15.209999999999988</v>
      </c>
      <c r="AV29" s="186">
        <f t="shared" si="35"/>
        <v>0</v>
      </c>
      <c r="AW29" s="186"/>
      <c r="AX29" s="186">
        <f t="shared" si="36"/>
        <v>0</v>
      </c>
      <c r="AY29" s="186">
        <f t="shared" si="37"/>
        <v>6.6000000000000014</v>
      </c>
      <c r="AZ29" s="186">
        <f t="shared" si="38"/>
        <v>43.560000000000016</v>
      </c>
      <c r="BA29" s="186">
        <f t="shared" si="39"/>
        <v>0</v>
      </c>
      <c r="BB29" s="186"/>
      <c r="BC29" s="186">
        <f t="shared" si="40"/>
        <v>0</v>
      </c>
      <c r="BD29" s="186">
        <f t="shared" si="41"/>
        <v>7</v>
      </c>
      <c r="BE29" s="186">
        <f t="shared" si="42"/>
        <v>49</v>
      </c>
      <c r="BF29" s="186">
        <f t="shared" si="43"/>
        <v>0</v>
      </c>
      <c r="BG29" s="186"/>
      <c r="BH29" s="186">
        <f t="shared" si="44"/>
        <v>0</v>
      </c>
      <c r="BI29" s="186">
        <f t="shared" si="45"/>
        <v>7.5</v>
      </c>
      <c r="BJ29" s="186">
        <f t="shared" si="46"/>
        <v>56.25</v>
      </c>
      <c r="BK29" s="186">
        <f t="shared" si="47"/>
        <v>0</v>
      </c>
      <c r="BL29" s="186"/>
      <c r="BM29" s="186">
        <f t="shared" si="48"/>
        <v>0</v>
      </c>
      <c r="BN29" s="186">
        <f t="shared" si="49"/>
        <v>6.75</v>
      </c>
      <c r="BO29" s="186">
        <f t="shared" si="50"/>
        <v>45.5625</v>
      </c>
      <c r="BP29" s="186">
        <f t="shared" si="51"/>
        <v>0</v>
      </c>
      <c r="BQ29" s="186"/>
      <c r="BR29" s="186">
        <f t="shared" si="52"/>
        <v>0</v>
      </c>
      <c r="BS29" s="186">
        <f t="shared" si="53"/>
        <v>8.6000000000000014</v>
      </c>
      <c r="BT29" s="186">
        <f t="shared" si="54"/>
        <v>73.960000000000022</v>
      </c>
      <c r="BU29" s="186">
        <f t="shared" si="55"/>
        <v>0</v>
      </c>
      <c r="BV29" s="186"/>
      <c r="BW29" s="186">
        <f t="shared" si="56"/>
        <v>0</v>
      </c>
      <c r="BX29" s="186">
        <f t="shared" si="57"/>
        <v>8.428571428571427</v>
      </c>
      <c r="BY29" s="186">
        <f t="shared" si="58"/>
        <v>71.040816326530589</v>
      </c>
      <c r="BZ29" s="186">
        <f t="shared" si="59"/>
        <v>0</v>
      </c>
      <c r="CA29" s="186"/>
      <c r="CB29" s="186">
        <f t="shared" si="60"/>
        <v>0</v>
      </c>
      <c r="CC29" s="186">
        <f t="shared" si="61"/>
        <v>8.5</v>
      </c>
      <c r="CD29" s="186">
        <f t="shared" si="62"/>
        <v>72.25</v>
      </c>
      <c r="CE29" s="186">
        <f t="shared" si="63"/>
        <v>0</v>
      </c>
      <c r="CF29" s="186"/>
      <c r="CG29" s="186">
        <f t="shared" si="64"/>
        <v>0</v>
      </c>
      <c r="CH29" s="186">
        <f t="shared" si="65"/>
        <v>9</v>
      </c>
      <c r="CI29" s="186">
        <f t="shared" si="66"/>
        <v>81</v>
      </c>
      <c r="CJ29" s="186">
        <f t="shared" si="67"/>
        <v>0</v>
      </c>
      <c r="CK29" s="186"/>
      <c r="CL29" s="186">
        <f t="shared" si="68"/>
        <v>0</v>
      </c>
      <c r="CM29" s="186">
        <f t="shared" si="69"/>
        <v>9.3999999999999986</v>
      </c>
      <c r="CN29" s="186">
        <f t="shared" si="70"/>
        <v>88.359999999999971</v>
      </c>
      <c r="CO29" s="186">
        <f t="shared" si="71"/>
        <v>0</v>
      </c>
      <c r="CP29" s="186"/>
      <c r="CQ29" s="186">
        <f t="shared" si="72"/>
        <v>0</v>
      </c>
      <c r="CR29" s="186">
        <f t="shared" si="73"/>
        <v>10</v>
      </c>
      <c r="CS29" s="186">
        <f t="shared" si="74"/>
        <v>100</v>
      </c>
      <c r="CT29" s="186">
        <f t="shared" si="75"/>
        <v>0</v>
      </c>
      <c r="CU29" s="186"/>
      <c r="CV29" s="186">
        <f t="shared" si="76"/>
        <v>0</v>
      </c>
      <c r="CW29" s="186">
        <f t="shared" si="77"/>
        <v>10</v>
      </c>
      <c r="CX29" s="186">
        <f t="shared" si="78"/>
        <v>100</v>
      </c>
      <c r="CY29" s="186">
        <f t="shared" si="79"/>
        <v>0</v>
      </c>
      <c r="CZ29" s="186"/>
      <c r="DA29" s="186">
        <f t="shared" si="80"/>
        <v>0</v>
      </c>
      <c r="DB29" s="186">
        <f t="shared" si="81"/>
        <v>10</v>
      </c>
      <c r="DC29" s="186">
        <f t="shared" si="82"/>
        <v>100</v>
      </c>
      <c r="DD29" s="186">
        <f t="shared" si="83"/>
        <v>0</v>
      </c>
      <c r="DE29" s="186"/>
      <c r="DF29" s="186">
        <f t="shared" si="84"/>
        <v>0</v>
      </c>
      <c r="DG29" s="186">
        <f t="shared" si="85"/>
        <v>7.25</v>
      </c>
      <c r="DH29" s="186">
        <f t="shared" si="86"/>
        <v>52.5625</v>
      </c>
      <c r="DI29" s="186">
        <f t="shared" si="87"/>
        <v>0</v>
      </c>
      <c r="DJ29" s="187"/>
      <c r="DK29" s="186">
        <f t="shared" si="88"/>
        <v>0</v>
      </c>
      <c r="DL29" s="186">
        <f t="shared" si="89"/>
        <v>8.4444444444444429</v>
      </c>
      <c r="DM29" s="186">
        <f t="shared" si="90"/>
        <v>71.308641975308618</v>
      </c>
      <c r="DN29" s="186">
        <f t="shared" si="91"/>
        <v>0</v>
      </c>
      <c r="DO29" s="187"/>
      <c r="DP29" s="186">
        <f t="shared" si="92"/>
        <v>0</v>
      </c>
      <c r="DQ29" s="186">
        <f t="shared" si="93"/>
        <v>9.6999999999999993</v>
      </c>
      <c r="DR29" s="186">
        <f t="shared" si="94"/>
        <v>94.089999999999989</v>
      </c>
      <c r="DS29" s="186">
        <f t="shared" si="95"/>
        <v>0</v>
      </c>
      <c r="DT29" s="187"/>
      <c r="DU29" s="186">
        <f t="shared" si="0"/>
        <v>0</v>
      </c>
      <c r="DV29" s="186">
        <f t="shared" si="1"/>
        <v>10.444444444444443</v>
      </c>
      <c r="DW29" s="186">
        <f t="shared" si="2"/>
        <v>109.08641975308639</v>
      </c>
      <c r="DX29" s="186">
        <f t="shared" si="3"/>
        <v>0</v>
      </c>
      <c r="DY29" s="186"/>
      <c r="DZ29" s="186">
        <f t="shared" si="96"/>
        <v>0</v>
      </c>
      <c r="EA29" s="186">
        <f t="shared" si="97"/>
        <v>10.642857142857142</v>
      </c>
      <c r="EB29" s="186">
        <f t="shared" si="98"/>
        <v>113.2704081632653</v>
      </c>
      <c r="EC29" s="186">
        <f t="shared" si="99"/>
        <v>0</v>
      </c>
      <c r="ED29" s="186"/>
      <c r="EE29" s="186">
        <f t="shared" si="100"/>
        <v>0</v>
      </c>
      <c r="EF29" s="186">
        <f t="shared" si="101"/>
        <v>12</v>
      </c>
      <c r="EG29" s="186">
        <f t="shared" si="102"/>
        <v>144</v>
      </c>
      <c r="EH29" s="186">
        <f t="shared" si="103"/>
        <v>0</v>
      </c>
      <c r="EI29" s="186"/>
      <c r="EJ29" s="186">
        <f t="shared" si="104"/>
        <v>0</v>
      </c>
      <c r="EK29" s="186">
        <f t="shared" si="105"/>
        <v>12.8</v>
      </c>
      <c r="EL29" s="186">
        <f t="shared" si="106"/>
        <v>163.84000000000003</v>
      </c>
      <c r="EM29" s="186">
        <f t="shared" si="107"/>
        <v>0</v>
      </c>
      <c r="EN29" s="186"/>
      <c r="EO29" s="186">
        <f t="shared" si="108"/>
        <v>0</v>
      </c>
      <c r="EP29" s="186">
        <f t="shared" si="109"/>
        <v>14.05</v>
      </c>
      <c r="EQ29" s="186">
        <f t="shared" si="110"/>
        <v>197.40250000000003</v>
      </c>
      <c r="ER29" s="186">
        <f t="shared" si="111"/>
        <v>0</v>
      </c>
      <c r="ES29" s="186"/>
      <c r="ET29" s="186">
        <f t="shared" si="112"/>
        <v>0</v>
      </c>
      <c r="EU29" s="186">
        <f t="shared" si="113"/>
        <v>-3</v>
      </c>
      <c r="EV29" s="186">
        <f t="shared" si="114"/>
        <v>9</v>
      </c>
      <c r="EW29" s="186">
        <f t="shared" si="115"/>
        <v>0</v>
      </c>
      <c r="EX29" s="186"/>
      <c r="EY29" s="186">
        <f t="shared" si="116"/>
        <v>0</v>
      </c>
      <c r="EZ29" s="186">
        <f t="shared" si="117"/>
        <v>-1.6666666666666643</v>
      </c>
      <c r="FA29" s="186">
        <f t="shared" si="118"/>
        <v>2.7777777777777697</v>
      </c>
      <c r="FB29" s="186">
        <f t="shared" si="119"/>
        <v>0</v>
      </c>
      <c r="FC29" s="186">
        <v>2</v>
      </c>
      <c r="FD29" s="186">
        <f t="shared" si="120"/>
        <v>67</v>
      </c>
      <c r="FE29" s="186">
        <f t="shared" si="121"/>
        <v>-0.25</v>
      </c>
      <c r="FF29" s="186">
        <f t="shared" si="122"/>
        <v>6.25E-2</v>
      </c>
      <c r="FG29" s="186">
        <f t="shared" si="123"/>
        <v>0.125</v>
      </c>
      <c r="FH29" s="186">
        <v>1</v>
      </c>
      <c r="FI29" s="186">
        <f t="shared" si="124"/>
        <v>33.5</v>
      </c>
      <c r="FJ29" s="186">
        <f t="shared" si="125"/>
        <v>0</v>
      </c>
      <c r="FK29" s="186">
        <f t="shared" si="126"/>
        <v>0</v>
      </c>
      <c r="FL29" s="186">
        <f t="shared" si="127"/>
        <v>0</v>
      </c>
      <c r="FM29" s="186"/>
      <c r="FN29" s="186">
        <f t="shared" si="128"/>
        <v>0</v>
      </c>
      <c r="FO29" s="186">
        <f t="shared" si="129"/>
        <v>2.25</v>
      </c>
      <c r="FP29" s="186">
        <f t="shared" si="130"/>
        <v>5.0625</v>
      </c>
      <c r="FQ29" s="186">
        <f t="shared" si="131"/>
        <v>0</v>
      </c>
      <c r="FR29" s="186"/>
      <c r="FS29" s="186">
        <f t="shared" si="132"/>
        <v>0</v>
      </c>
      <c r="FT29" s="186">
        <f t="shared" si="133"/>
        <v>2.8000000000000007</v>
      </c>
      <c r="FU29" s="186">
        <f t="shared" si="134"/>
        <v>7.8400000000000043</v>
      </c>
      <c r="FV29" s="186">
        <f t="shared" si="135"/>
        <v>0</v>
      </c>
      <c r="FW29" s="186"/>
      <c r="FX29" s="186">
        <f t="shared" si="136"/>
        <v>0</v>
      </c>
      <c r="FY29" s="186">
        <f t="shared" si="137"/>
        <v>3.8000000000000007</v>
      </c>
      <c r="FZ29" s="186">
        <f t="shared" si="138"/>
        <v>14.440000000000005</v>
      </c>
      <c r="GA29" s="186">
        <f t="shared" si="139"/>
        <v>0</v>
      </c>
      <c r="GB29" s="186"/>
      <c r="GC29" s="186">
        <f t="shared" si="140"/>
        <v>0</v>
      </c>
      <c r="GD29" s="186">
        <f t="shared" si="141"/>
        <v>3.3999999999999986</v>
      </c>
      <c r="GE29" s="186">
        <f t="shared" si="142"/>
        <v>11.55999999999999</v>
      </c>
      <c r="GF29" s="186">
        <f t="shared" si="143"/>
        <v>0</v>
      </c>
      <c r="GG29" s="186"/>
      <c r="GH29" s="186">
        <f t="shared" si="144"/>
        <v>0</v>
      </c>
      <c r="GI29" s="186">
        <f t="shared" si="145"/>
        <v>5.8000000000000007</v>
      </c>
      <c r="GJ29" s="186">
        <f t="shared" si="146"/>
        <v>33.640000000000008</v>
      </c>
      <c r="GK29" s="186">
        <f t="shared" si="147"/>
        <v>0</v>
      </c>
      <c r="GL29" s="186"/>
      <c r="GM29" s="186">
        <f t="shared" si="148"/>
        <v>0</v>
      </c>
      <c r="GN29" s="186">
        <f t="shared" si="149"/>
        <v>6.5</v>
      </c>
      <c r="GO29" s="186">
        <f t="shared" si="150"/>
        <v>42.25</v>
      </c>
      <c r="GP29" s="186">
        <f t="shared" si="151"/>
        <v>0</v>
      </c>
      <c r="GQ29" s="187"/>
      <c r="GR29" s="186">
        <f t="shared" si="152"/>
        <v>0</v>
      </c>
      <c r="GS29" s="186">
        <f t="shared" si="153"/>
        <v>7.1666666666666679</v>
      </c>
      <c r="GT29" s="186">
        <f t="shared" si="154"/>
        <v>51.361111111111128</v>
      </c>
      <c r="GU29" s="186">
        <f t="shared" si="155"/>
        <v>0</v>
      </c>
      <c r="GV29" s="187"/>
      <c r="GW29" s="186">
        <f t="shared" si="156"/>
        <v>0</v>
      </c>
      <c r="GX29" s="186">
        <f t="shared" si="157"/>
        <v>7.6666666666666679</v>
      </c>
      <c r="GY29" s="186">
        <f t="shared" si="158"/>
        <v>58.777777777777793</v>
      </c>
      <c r="GZ29" s="186">
        <f t="shared" si="159"/>
        <v>0</v>
      </c>
    </row>
    <row r="30" spans="1:208">
      <c r="A30" s="178">
        <f t="shared" si="160"/>
        <v>34</v>
      </c>
      <c r="B30" s="179" t="s">
        <v>22</v>
      </c>
      <c r="C30" s="180">
        <f t="shared" si="161"/>
        <v>34.9</v>
      </c>
      <c r="D30" s="186"/>
      <c r="E30" s="186">
        <f t="shared" si="162"/>
        <v>0</v>
      </c>
      <c r="F30" s="186">
        <f t="shared" si="163"/>
        <v>-1.2857142857142847</v>
      </c>
      <c r="G30" s="186">
        <f t="shared" si="164"/>
        <v>1.6530612244897933</v>
      </c>
      <c r="H30" s="186">
        <f t="shared" si="165"/>
        <v>0</v>
      </c>
      <c r="I30" s="186">
        <v>1</v>
      </c>
      <c r="J30" s="186">
        <f t="shared" si="4"/>
        <v>34.5</v>
      </c>
      <c r="K30" s="186">
        <f t="shared" si="5"/>
        <v>-1.875</v>
      </c>
      <c r="L30" s="186">
        <f t="shared" si="6"/>
        <v>3.515625</v>
      </c>
      <c r="M30" s="186">
        <f t="shared" si="7"/>
        <v>3.515625</v>
      </c>
      <c r="N30" s="186">
        <v>2</v>
      </c>
      <c r="O30" s="186">
        <f t="shared" si="8"/>
        <v>69</v>
      </c>
      <c r="P30" s="186">
        <f t="shared" si="9"/>
        <v>1.2000000000000028</v>
      </c>
      <c r="Q30" s="186">
        <f t="shared" si="10"/>
        <v>1.4400000000000068</v>
      </c>
      <c r="R30" s="186">
        <f t="shared" si="11"/>
        <v>2.8800000000000137</v>
      </c>
      <c r="S30" s="186">
        <v>2</v>
      </c>
      <c r="T30" s="186">
        <f t="shared" si="12"/>
        <v>69</v>
      </c>
      <c r="U30" s="186">
        <f t="shared" si="13"/>
        <v>1.3333333333333357</v>
      </c>
      <c r="V30" s="186">
        <f t="shared" si="14"/>
        <v>1.7777777777777841</v>
      </c>
      <c r="W30" s="186">
        <f t="shared" si="15"/>
        <v>3.5555555555555682</v>
      </c>
      <c r="X30" s="186"/>
      <c r="Y30" s="186">
        <f t="shared" si="16"/>
        <v>0</v>
      </c>
      <c r="Z30" s="186">
        <f t="shared" si="17"/>
        <v>2.4285714285714306</v>
      </c>
      <c r="AA30" s="186">
        <f t="shared" si="18"/>
        <v>5.8979591836734793</v>
      </c>
      <c r="AB30" s="186">
        <f t="shared" si="19"/>
        <v>0</v>
      </c>
      <c r="AC30" s="186"/>
      <c r="AD30" s="186">
        <f t="shared" si="20"/>
        <v>0</v>
      </c>
      <c r="AE30" s="186">
        <f t="shared" si="21"/>
        <v>4.1428571428571423</v>
      </c>
      <c r="AF30" s="186">
        <f t="shared" si="22"/>
        <v>17.163265306122444</v>
      </c>
      <c r="AG30" s="186">
        <f t="shared" si="23"/>
        <v>0</v>
      </c>
      <c r="AH30" s="186"/>
      <c r="AI30" s="186">
        <f t="shared" si="24"/>
        <v>0</v>
      </c>
      <c r="AJ30" s="186">
        <f t="shared" si="25"/>
        <v>4.625</v>
      </c>
      <c r="AK30" s="186">
        <f t="shared" si="26"/>
        <v>21.390625</v>
      </c>
      <c r="AL30" s="186">
        <f t="shared" si="27"/>
        <v>0</v>
      </c>
      <c r="AM30" s="186"/>
      <c r="AN30" s="186">
        <f t="shared" si="28"/>
        <v>0</v>
      </c>
      <c r="AO30" s="186">
        <f t="shared" si="29"/>
        <v>5.8888888888888893</v>
      </c>
      <c r="AP30" s="186">
        <f t="shared" si="30"/>
        <v>34.67901234567902</v>
      </c>
      <c r="AQ30" s="186">
        <f t="shared" si="31"/>
        <v>0</v>
      </c>
      <c r="AR30" s="186"/>
      <c r="AS30" s="186">
        <f t="shared" si="32"/>
        <v>0</v>
      </c>
      <c r="AT30" s="186">
        <f t="shared" si="33"/>
        <v>4.8999999999999986</v>
      </c>
      <c r="AU30" s="186">
        <f t="shared" si="34"/>
        <v>24.009999999999987</v>
      </c>
      <c r="AV30" s="186">
        <f t="shared" si="35"/>
        <v>0</v>
      </c>
      <c r="AW30" s="186"/>
      <c r="AX30" s="186">
        <f t="shared" si="36"/>
        <v>0</v>
      </c>
      <c r="AY30" s="186">
        <f t="shared" si="37"/>
        <v>7.6000000000000014</v>
      </c>
      <c r="AZ30" s="186">
        <f t="shared" si="38"/>
        <v>57.760000000000019</v>
      </c>
      <c r="BA30" s="186">
        <f t="shared" si="39"/>
        <v>0</v>
      </c>
      <c r="BB30" s="186"/>
      <c r="BC30" s="186">
        <f t="shared" si="40"/>
        <v>0</v>
      </c>
      <c r="BD30" s="186">
        <f t="shared" si="41"/>
        <v>8</v>
      </c>
      <c r="BE30" s="186">
        <f t="shared" si="42"/>
        <v>64</v>
      </c>
      <c r="BF30" s="186">
        <f t="shared" si="43"/>
        <v>0</v>
      </c>
      <c r="BG30" s="186"/>
      <c r="BH30" s="186">
        <f t="shared" si="44"/>
        <v>0</v>
      </c>
      <c r="BI30" s="186">
        <f t="shared" si="45"/>
        <v>8.5</v>
      </c>
      <c r="BJ30" s="186">
        <f t="shared" si="46"/>
        <v>72.25</v>
      </c>
      <c r="BK30" s="186">
        <f t="shared" si="47"/>
        <v>0</v>
      </c>
      <c r="BL30" s="186"/>
      <c r="BM30" s="186">
        <f t="shared" si="48"/>
        <v>0</v>
      </c>
      <c r="BN30" s="186">
        <f t="shared" si="49"/>
        <v>7.75</v>
      </c>
      <c r="BO30" s="186">
        <f t="shared" si="50"/>
        <v>60.0625</v>
      </c>
      <c r="BP30" s="186">
        <f t="shared" si="51"/>
        <v>0</v>
      </c>
      <c r="BQ30" s="186"/>
      <c r="BR30" s="186">
        <f t="shared" si="52"/>
        <v>0</v>
      </c>
      <c r="BS30" s="186">
        <f t="shared" si="53"/>
        <v>9.6000000000000014</v>
      </c>
      <c r="BT30" s="186">
        <f t="shared" si="54"/>
        <v>92.160000000000025</v>
      </c>
      <c r="BU30" s="186">
        <f t="shared" si="55"/>
        <v>0</v>
      </c>
      <c r="BV30" s="186"/>
      <c r="BW30" s="186">
        <f t="shared" si="56"/>
        <v>0</v>
      </c>
      <c r="BX30" s="186">
        <f t="shared" si="57"/>
        <v>9.428571428571427</v>
      </c>
      <c r="BY30" s="186">
        <f t="shared" si="58"/>
        <v>88.897959183673436</v>
      </c>
      <c r="BZ30" s="186">
        <f t="shared" si="59"/>
        <v>0</v>
      </c>
      <c r="CA30" s="186"/>
      <c r="CB30" s="186">
        <f t="shared" si="60"/>
        <v>0</v>
      </c>
      <c r="CC30" s="186">
        <f t="shared" si="61"/>
        <v>9.5</v>
      </c>
      <c r="CD30" s="186">
        <f t="shared" si="62"/>
        <v>90.25</v>
      </c>
      <c r="CE30" s="186">
        <f t="shared" si="63"/>
        <v>0</v>
      </c>
      <c r="CF30" s="186"/>
      <c r="CG30" s="186">
        <f t="shared" si="64"/>
        <v>0</v>
      </c>
      <c r="CH30" s="186">
        <f t="shared" si="65"/>
        <v>10</v>
      </c>
      <c r="CI30" s="186">
        <f t="shared" si="66"/>
        <v>100</v>
      </c>
      <c r="CJ30" s="186">
        <f t="shared" si="67"/>
        <v>0</v>
      </c>
      <c r="CK30" s="186"/>
      <c r="CL30" s="186">
        <f t="shared" si="68"/>
        <v>0</v>
      </c>
      <c r="CM30" s="186">
        <f t="shared" si="69"/>
        <v>10.399999999999999</v>
      </c>
      <c r="CN30" s="186">
        <f t="shared" si="70"/>
        <v>108.15999999999997</v>
      </c>
      <c r="CO30" s="186">
        <f t="shared" si="71"/>
        <v>0</v>
      </c>
      <c r="CP30" s="186"/>
      <c r="CQ30" s="186">
        <f t="shared" si="72"/>
        <v>0</v>
      </c>
      <c r="CR30" s="186">
        <f t="shared" si="73"/>
        <v>11</v>
      </c>
      <c r="CS30" s="186">
        <f t="shared" si="74"/>
        <v>121</v>
      </c>
      <c r="CT30" s="186">
        <f t="shared" si="75"/>
        <v>0</v>
      </c>
      <c r="CU30" s="186"/>
      <c r="CV30" s="186">
        <f t="shared" si="76"/>
        <v>0</v>
      </c>
      <c r="CW30" s="186">
        <f t="shared" si="77"/>
        <v>11</v>
      </c>
      <c r="CX30" s="186">
        <f t="shared" si="78"/>
        <v>121</v>
      </c>
      <c r="CY30" s="186">
        <f t="shared" si="79"/>
        <v>0</v>
      </c>
      <c r="CZ30" s="186"/>
      <c r="DA30" s="186">
        <f t="shared" si="80"/>
        <v>0</v>
      </c>
      <c r="DB30" s="186">
        <f t="shared" si="81"/>
        <v>11</v>
      </c>
      <c r="DC30" s="186">
        <f t="shared" si="82"/>
        <v>121</v>
      </c>
      <c r="DD30" s="186">
        <f t="shared" si="83"/>
        <v>0</v>
      </c>
      <c r="DE30" s="186"/>
      <c r="DF30" s="186">
        <f t="shared" si="84"/>
        <v>0</v>
      </c>
      <c r="DG30" s="186">
        <f t="shared" si="85"/>
        <v>8.25</v>
      </c>
      <c r="DH30" s="186">
        <f t="shared" si="86"/>
        <v>68.0625</v>
      </c>
      <c r="DI30" s="186">
        <f t="shared" si="87"/>
        <v>0</v>
      </c>
      <c r="DJ30" s="187"/>
      <c r="DK30" s="186">
        <f t="shared" si="88"/>
        <v>0</v>
      </c>
      <c r="DL30" s="186">
        <f t="shared" si="89"/>
        <v>9.4444444444444429</v>
      </c>
      <c r="DM30" s="186">
        <f t="shared" si="90"/>
        <v>89.197530864197503</v>
      </c>
      <c r="DN30" s="186">
        <f t="shared" si="91"/>
        <v>0</v>
      </c>
      <c r="DO30" s="187"/>
      <c r="DP30" s="186">
        <f t="shared" si="92"/>
        <v>0</v>
      </c>
      <c r="DQ30" s="186">
        <f t="shared" si="93"/>
        <v>10.7</v>
      </c>
      <c r="DR30" s="186">
        <f t="shared" si="94"/>
        <v>114.48999999999998</v>
      </c>
      <c r="DS30" s="186">
        <f t="shared" si="95"/>
        <v>0</v>
      </c>
      <c r="DT30" s="187"/>
      <c r="DU30" s="186">
        <f t="shared" si="0"/>
        <v>0</v>
      </c>
      <c r="DV30" s="186">
        <f t="shared" si="1"/>
        <v>11.444444444444443</v>
      </c>
      <c r="DW30" s="186">
        <f t="shared" si="2"/>
        <v>130.97530864197526</v>
      </c>
      <c r="DX30" s="186">
        <f t="shared" si="3"/>
        <v>0</v>
      </c>
      <c r="DY30" s="186"/>
      <c r="DZ30" s="186">
        <f t="shared" si="96"/>
        <v>0</v>
      </c>
      <c r="EA30" s="186">
        <f t="shared" si="97"/>
        <v>11.642857142857142</v>
      </c>
      <c r="EB30" s="186">
        <f t="shared" si="98"/>
        <v>135.55612244897958</v>
      </c>
      <c r="EC30" s="186">
        <f t="shared" si="99"/>
        <v>0</v>
      </c>
      <c r="ED30" s="186"/>
      <c r="EE30" s="186">
        <f t="shared" si="100"/>
        <v>0</v>
      </c>
      <c r="EF30" s="186">
        <f t="shared" si="101"/>
        <v>13</v>
      </c>
      <c r="EG30" s="186">
        <f t="shared" si="102"/>
        <v>169</v>
      </c>
      <c r="EH30" s="186">
        <f t="shared" si="103"/>
        <v>0</v>
      </c>
      <c r="EI30" s="186"/>
      <c r="EJ30" s="186">
        <f t="shared" si="104"/>
        <v>0</v>
      </c>
      <c r="EK30" s="186">
        <f t="shared" si="105"/>
        <v>13.8</v>
      </c>
      <c r="EL30" s="186">
        <f t="shared" si="106"/>
        <v>190.44000000000003</v>
      </c>
      <c r="EM30" s="186">
        <f t="shared" si="107"/>
        <v>0</v>
      </c>
      <c r="EN30" s="186"/>
      <c r="EO30" s="186">
        <f t="shared" si="108"/>
        <v>0</v>
      </c>
      <c r="EP30" s="186">
        <f t="shared" si="109"/>
        <v>15.05</v>
      </c>
      <c r="EQ30" s="186">
        <f t="shared" si="110"/>
        <v>226.50250000000003</v>
      </c>
      <c r="ER30" s="186">
        <f t="shared" si="111"/>
        <v>0</v>
      </c>
      <c r="ES30" s="186"/>
      <c r="ET30" s="186">
        <f t="shared" si="112"/>
        <v>0</v>
      </c>
      <c r="EU30" s="186">
        <f t="shared" si="113"/>
        <v>-2</v>
      </c>
      <c r="EV30" s="186">
        <f t="shared" si="114"/>
        <v>4</v>
      </c>
      <c r="EW30" s="186">
        <f t="shared" si="115"/>
        <v>0</v>
      </c>
      <c r="EX30" s="186">
        <v>2</v>
      </c>
      <c r="EY30" s="186">
        <f t="shared" si="116"/>
        <v>69</v>
      </c>
      <c r="EZ30" s="186">
        <f t="shared" si="117"/>
        <v>-0.6666666666666643</v>
      </c>
      <c r="FA30" s="186">
        <f t="shared" si="118"/>
        <v>0.44444444444444131</v>
      </c>
      <c r="FB30" s="186">
        <f t="shared" si="119"/>
        <v>0.88888888888888262</v>
      </c>
      <c r="FC30" s="186"/>
      <c r="FD30" s="186">
        <f t="shared" si="120"/>
        <v>0</v>
      </c>
      <c r="FE30" s="186">
        <f t="shared" si="121"/>
        <v>0.75</v>
      </c>
      <c r="FF30" s="186">
        <f t="shared" si="122"/>
        <v>0.5625</v>
      </c>
      <c r="FG30" s="186">
        <f t="shared" si="123"/>
        <v>0</v>
      </c>
      <c r="FH30" s="186"/>
      <c r="FI30" s="186">
        <f t="shared" si="124"/>
        <v>0</v>
      </c>
      <c r="FJ30" s="186">
        <f t="shared" si="125"/>
        <v>1</v>
      </c>
      <c r="FK30" s="186">
        <f t="shared" si="126"/>
        <v>1</v>
      </c>
      <c r="FL30" s="186">
        <f t="shared" si="127"/>
        <v>0</v>
      </c>
      <c r="FM30" s="186"/>
      <c r="FN30" s="186">
        <f t="shared" si="128"/>
        <v>0</v>
      </c>
      <c r="FO30" s="186">
        <f t="shared" si="129"/>
        <v>3.25</v>
      </c>
      <c r="FP30" s="186">
        <f t="shared" si="130"/>
        <v>10.5625</v>
      </c>
      <c r="FQ30" s="186">
        <f t="shared" si="131"/>
        <v>0</v>
      </c>
      <c r="FR30" s="186"/>
      <c r="FS30" s="186">
        <f t="shared" si="132"/>
        <v>0</v>
      </c>
      <c r="FT30" s="186">
        <f t="shared" si="133"/>
        <v>3.8000000000000007</v>
      </c>
      <c r="FU30" s="186">
        <f t="shared" si="134"/>
        <v>14.440000000000005</v>
      </c>
      <c r="FV30" s="186">
        <f t="shared" si="135"/>
        <v>0</v>
      </c>
      <c r="FW30" s="186"/>
      <c r="FX30" s="186">
        <f t="shared" si="136"/>
        <v>0</v>
      </c>
      <c r="FY30" s="186">
        <f t="shared" si="137"/>
        <v>4.8000000000000007</v>
      </c>
      <c r="FZ30" s="186">
        <f t="shared" si="138"/>
        <v>23.040000000000006</v>
      </c>
      <c r="GA30" s="186">
        <f t="shared" si="139"/>
        <v>0</v>
      </c>
      <c r="GB30" s="186"/>
      <c r="GC30" s="186">
        <f t="shared" si="140"/>
        <v>0</v>
      </c>
      <c r="GD30" s="186">
        <f t="shared" si="141"/>
        <v>4.3999999999999986</v>
      </c>
      <c r="GE30" s="186">
        <f t="shared" si="142"/>
        <v>19.359999999999989</v>
      </c>
      <c r="GF30" s="186">
        <f t="shared" si="143"/>
        <v>0</v>
      </c>
      <c r="GG30" s="186"/>
      <c r="GH30" s="186">
        <f t="shared" si="144"/>
        <v>0</v>
      </c>
      <c r="GI30" s="186">
        <f t="shared" si="145"/>
        <v>6.8000000000000007</v>
      </c>
      <c r="GJ30" s="186">
        <f t="shared" si="146"/>
        <v>46.240000000000009</v>
      </c>
      <c r="GK30" s="186">
        <f t="shared" si="147"/>
        <v>0</v>
      </c>
      <c r="GL30" s="186"/>
      <c r="GM30" s="186">
        <f t="shared" si="148"/>
        <v>0</v>
      </c>
      <c r="GN30" s="186">
        <f t="shared" si="149"/>
        <v>7.5</v>
      </c>
      <c r="GO30" s="186">
        <f t="shared" si="150"/>
        <v>56.25</v>
      </c>
      <c r="GP30" s="186">
        <f t="shared" si="151"/>
        <v>0</v>
      </c>
      <c r="GQ30" s="187"/>
      <c r="GR30" s="186">
        <f t="shared" si="152"/>
        <v>0</v>
      </c>
      <c r="GS30" s="186">
        <f t="shared" si="153"/>
        <v>8.1666666666666679</v>
      </c>
      <c r="GT30" s="186">
        <f t="shared" si="154"/>
        <v>66.694444444444457</v>
      </c>
      <c r="GU30" s="186">
        <f t="shared" si="155"/>
        <v>0</v>
      </c>
      <c r="GV30" s="187"/>
      <c r="GW30" s="186">
        <f t="shared" si="156"/>
        <v>0</v>
      </c>
      <c r="GX30" s="186">
        <f t="shared" si="157"/>
        <v>8.6666666666666679</v>
      </c>
      <c r="GY30" s="186">
        <f t="shared" si="158"/>
        <v>75.111111111111128</v>
      </c>
      <c r="GZ30" s="186">
        <f t="shared" si="159"/>
        <v>0</v>
      </c>
    </row>
    <row r="31" spans="1:208">
      <c r="A31" s="178">
        <f t="shared" si="160"/>
        <v>35</v>
      </c>
      <c r="B31" s="179" t="s">
        <v>22</v>
      </c>
      <c r="C31" s="180">
        <f t="shared" si="161"/>
        <v>35.9</v>
      </c>
      <c r="D31" s="186">
        <v>4</v>
      </c>
      <c r="E31" s="186">
        <f t="shared" si="162"/>
        <v>142</v>
      </c>
      <c r="F31" s="186">
        <f t="shared" si="163"/>
        <v>-0.2857142857142847</v>
      </c>
      <c r="G31" s="186">
        <f t="shared" si="164"/>
        <v>8.1632653061223914E-2</v>
      </c>
      <c r="H31" s="186">
        <f t="shared" si="165"/>
        <v>0.32653061224489566</v>
      </c>
      <c r="I31" s="186">
        <v>2</v>
      </c>
      <c r="J31" s="186">
        <f t="shared" si="4"/>
        <v>71</v>
      </c>
      <c r="K31" s="186">
        <f t="shared" si="5"/>
        <v>-0.875</v>
      </c>
      <c r="L31" s="186">
        <f t="shared" si="6"/>
        <v>0.765625</v>
      </c>
      <c r="M31" s="186">
        <f t="shared" si="7"/>
        <v>1.53125</v>
      </c>
      <c r="N31" s="186">
        <v>1</v>
      </c>
      <c r="O31" s="186">
        <f t="shared" si="8"/>
        <v>35.5</v>
      </c>
      <c r="P31" s="186">
        <f t="shared" si="9"/>
        <v>2.2000000000000028</v>
      </c>
      <c r="Q31" s="186">
        <f t="shared" si="10"/>
        <v>4.8400000000000123</v>
      </c>
      <c r="R31" s="186">
        <f t="shared" si="11"/>
        <v>4.8400000000000123</v>
      </c>
      <c r="S31" s="186">
        <v>1</v>
      </c>
      <c r="T31" s="186">
        <f t="shared" si="12"/>
        <v>35.5</v>
      </c>
      <c r="U31" s="186">
        <f t="shared" si="13"/>
        <v>2.3333333333333357</v>
      </c>
      <c r="V31" s="186">
        <f t="shared" si="14"/>
        <v>5.4444444444444553</v>
      </c>
      <c r="W31" s="186">
        <f t="shared" si="15"/>
        <v>5.4444444444444553</v>
      </c>
      <c r="X31" s="186"/>
      <c r="Y31" s="186">
        <f t="shared" si="16"/>
        <v>0</v>
      </c>
      <c r="Z31" s="186">
        <f t="shared" si="17"/>
        <v>3.4285714285714306</v>
      </c>
      <c r="AA31" s="186">
        <f t="shared" si="18"/>
        <v>11.75510204081634</v>
      </c>
      <c r="AB31" s="186">
        <f t="shared" si="19"/>
        <v>0</v>
      </c>
      <c r="AC31" s="186"/>
      <c r="AD31" s="186">
        <f t="shared" si="20"/>
        <v>0</v>
      </c>
      <c r="AE31" s="186">
        <f t="shared" si="21"/>
        <v>5.1428571428571423</v>
      </c>
      <c r="AF31" s="186">
        <f t="shared" si="22"/>
        <v>26.448979591836729</v>
      </c>
      <c r="AG31" s="186">
        <f t="shared" si="23"/>
        <v>0</v>
      </c>
      <c r="AH31" s="186"/>
      <c r="AI31" s="186">
        <f t="shared" si="24"/>
        <v>0</v>
      </c>
      <c r="AJ31" s="186">
        <f t="shared" si="25"/>
        <v>5.625</v>
      </c>
      <c r="AK31" s="186">
        <f t="shared" si="26"/>
        <v>31.640625</v>
      </c>
      <c r="AL31" s="186">
        <f t="shared" si="27"/>
        <v>0</v>
      </c>
      <c r="AM31" s="186"/>
      <c r="AN31" s="186">
        <f t="shared" si="28"/>
        <v>0</v>
      </c>
      <c r="AO31" s="186">
        <f t="shared" si="29"/>
        <v>6.8888888888888893</v>
      </c>
      <c r="AP31" s="186">
        <f t="shared" si="30"/>
        <v>47.456790123456798</v>
      </c>
      <c r="AQ31" s="186">
        <f t="shared" si="31"/>
        <v>0</v>
      </c>
      <c r="AR31" s="186"/>
      <c r="AS31" s="186">
        <f t="shared" si="32"/>
        <v>0</v>
      </c>
      <c r="AT31" s="186">
        <f t="shared" si="33"/>
        <v>5.8999999999999986</v>
      </c>
      <c r="AU31" s="186">
        <f t="shared" si="34"/>
        <v>34.809999999999981</v>
      </c>
      <c r="AV31" s="186">
        <f t="shared" si="35"/>
        <v>0</v>
      </c>
      <c r="AW31" s="186"/>
      <c r="AX31" s="186">
        <f t="shared" si="36"/>
        <v>0</v>
      </c>
      <c r="AY31" s="186">
        <f t="shared" si="37"/>
        <v>8.6000000000000014</v>
      </c>
      <c r="AZ31" s="186">
        <f t="shared" si="38"/>
        <v>73.960000000000022</v>
      </c>
      <c r="BA31" s="186">
        <f t="shared" si="39"/>
        <v>0</v>
      </c>
      <c r="BB31" s="186"/>
      <c r="BC31" s="186">
        <f t="shared" si="40"/>
        <v>0</v>
      </c>
      <c r="BD31" s="186">
        <f t="shared" si="41"/>
        <v>9</v>
      </c>
      <c r="BE31" s="186">
        <f t="shared" si="42"/>
        <v>81</v>
      </c>
      <c r="BF31" s="186">
        <f t="shared" si="43"/>
        <v>0</v>
      </c>
      <c r="BG31" s="186"/>
      <c r="BH31" s="186">
        <f t="shared" si="44"/>
        <v>0</v>
      </c>
      <c r="BI31" s="186">
        <f t="shared" si="45"/>
        <v>9.5</v>
      </c>
      <c r="BJ31" s="186">
        <f t="shared" si="46"/>
        <v>90.25</v>
      </c>
      <c r="BK31" s="186">
        <f t="shared" si="47"/>
        <v>0</v>
      </c>
      <c r="BL31" s="186"/>
      <c r="BM31" s="186">
        <f t="shared" si="48"/>
        <v>0</v>
      </c>
      <c r="BN31" s="186">
        <f t="shared" si="49"/>
        <v>8.75</v>
      </c>
      <c r="BO31" s="186">
        <f t="shared" si="50"/>
        <v>76.5625</v>
      </c>
      <c r="BP31" s="186">
        <f t="shared" si="51"/>
        <v>0</v>
      </c>
      <c r="BQ31" s="186"/>
      <c r="BR31" s="186">
        <f t="shared" si="52"/>
        <v>0</v>
      </c>
      <c r="BS31" s="186">
        <f t="shared" si="53"/>
        <v>10.600000000000001</v>
      </c>
      <c r="BT31" s="186">
        <f t="shared" si="54"/>
        <v>112.36000000000003</v>
      </c>
      <c r="BU31" s="186">
        <f t="shared" si="55"/>
        <v>0</v>
      </c>
      <c r="BV31" s="186"/>
      <c r="BW31" s="186">
        <f t="shared" si="56"/>
        <v>0</v>
      </c>
      <c r="BX31" s="186">
        <f t="shared" si="57"/>
        <v>10.428571428571427</v>
      </c>
      <c r="BY31" s="186">
        <f t="shared" si="58"/>
        <v>108.7551020408163</v>
      </c>
      <c r="BZ31" s="186">
        <f t="shared" si="59"/>
        <v>0</v>
      </c>
      <c r="CA31" s="186"/>
      <c r="CB31" s="186">
        <f t="shared" si="60"/>
        <v>0</v>
      </c>
      <c r="CC31" s="186">
        <f t="shared" si="61"/>
        <v>10.5</v>
      </c>
      <c r="CD31" s="186">
        <f t="shared" si="62"/>
        <v>110.25</v>
      </c>
      <c r="CE31" s="186">
        <f t="shared" si="63"/>
        <v>0</v>
      </c>
      <c r="CF31" s="186"/>
      <c r="CG31" s="186">
        <f t="shared" si="64"/>
        <v>0</v>
      </c>
      <c r="CH31" s="186">
        <f t="shared" si="65"/>
        <v>11</v>
      </c>
      <c r="CI31" s="186">
        <f t="shared" si="66"/>
        <v>121</v>
      </c>
      <c r="CJ31" s="186">
        <f t="shared" si="67"/>
        <v>0</v>
      </c>
      <c r="CK31" s="186"/>
      <c r="CL31" s="186">
        <f t="shared" si="68"/>
        <v>0</v>
      </c>
      <c r="CM31" s="186">
        <f t="shared" si="69"/>
        <v>11.399999999999999</v>
      </c>
      <c r="CN31" s="186">
        <f t="shared" si="70"/>
        <v>129.95999999999998</v>
      </c>
      <c r="CO31" s="186">
        <f t="shared" si="71"/>
        <v>0</v>
      </c>
      <c r="CP31" s="186"/>
      <c r="CQ31" s="186">
        <f t="shared" si="72"/>
        <v>0</v>
      </c>
      <c r="CR31" s="186">
        <f t="shared" si="73"/>
        <v>12</v>
      </c>
      <c r="CS31" s="186">
        <f t="shared" si="74"/>
        <v>144</v>
      </c>
      <c r="CT31" s="186">
        <f t="shared" si="75"/>
        <v>0</v>
      </c>
      <c r="CU31" s="186"/>
      <c r="CV31" s="186">
        <f t="shared" si="76"/>
        <v>0</v>
      </c>
      <c r="CW31" s="186">
        <f t="shared" si="77"/>
        <v>12</v>
      </c>
      <c r="CX31" s="186">
        <f t="shared" si="78"/>
        <v>144</v>
      </c>
      <c r="CY31" s="186">
        <f t="shared" si="79"/>
        <v>0</v>
      </c>
      <c r="CZ31" s="186"/>
      <c r="DA31" s="186">
        <f t="shared" si="80"/>
        <v>0</v>
      </c>
      <c r="DB31" s="186">
        <f t="shared" si="81"/>
        <v>12</v>
      </c>
      <c r="DC31" s="186">
        <f t="shared" si="82"/>
        <v>144</v>
      </c>
      <c r="DD31" s="186">
        <f t="shared" si="83"/>
        <v>0</v>
      </c>
      <c r="DE31" s="186"/>
      <c r="DF31" s="186">
        <f t="shared" si="84"/>
        <v>0</v>
      </c>
      <c r="DG31" s="186">
        <f t="shared" si="85"/>
        <v>9.25</v>
      </c>
      <c r="DH31" s="186">
        <f t="shared" si="86"/>
        <v>85.5625</v>
      </c>
      <c r="DI31" s="186">
        <f t="shared" si="87"/>
        <v>0</v>
      </c>
      <c r="DJ31" s="187"/>
      <c r="DK31" s="186">
        <f t="shared" si="88"/>
        <v>0</v>
      </c>
      <c r="DL31" s="186">
        <f t="shared" si="89"/>
        <v>10.444444444444443</v>
      </c>
      <c r="DM31" s="186">
        <f t="shared" si="90"/>
        <v>109.08641975308639</v>
      </c>
      <c r="DN31" s="186">
        <f t="shared" si="91"/>
        <v>0</v>
      </c>
      <c r="DO31" s="187"/>
      <c r="DP31" s="186">
        <f t="shared" si="92"/>
        <v>0</v>
      </c>
      <c r="DQ31" s="186">
        <f t="shared" si="93"/>
        <v>11.7</v>
      </c>
      <c r="DR31" s="186">
        <f t="shared" si="94"/>
        <v>136.88999999999999</v>
      </c>
      <c r="DS31" s="186">
        <f t="shared" si="95"/>
        <v>0</v>
      </c>
      <c r="DT31" s="187"/>
      <c r="DU31" s="186">
        <f t="shared" si="0"/>
        <v>0</v>
      </c>
      <c r="DV31" s="186">
        <f t="shared" si="1"/>
        <v>12.444444444444443</v>
      </c>
      <c r="DW31" s="186">
        <f t="shared" si="2"/>
        <v>154.86419753086415</v>
      </c>
      <c r="DX31" s="186">
        <f t="shared" si="3"/>
        <v>0</v>
      </c>
      <c r="DY31" s="186"/>
      <c r="DZ31" s="186">
        <f t="shared" si="96"/>
        <v>0</v>
      </c>
      <c r="EA31" s="186">
        <f t="shared" si="97"/>
        <v>12.642857142857142</v>
      </c>
      <c r="EB31" s="186">
        <f t="shared" si="98"/>
        <v>159.84183673469386</v>
      </c>
      <c r="EC31" s="186">
        <f t="shared" si="99"/>
        <v>0</v>
      </c>
      <c r="ED31" s="186"/>
      <c r="EE31" s="186">
        <f t="shared" si="100"/>
        <v>0</v>
      </c>
      <c r="EF31" s="186">
        <f t="shared" si="101"/>
        <v>14</v>
      </c>
      <c r="EG31" s="186">
        <f t="shared" si="102"/>
        <v>196</v>
      </c>
      <c r="EH31" s="186">
        <f t="shared" si="103"/>
        <v>0</v>
      </c>
      <c r="EI31" s="186"/>
      <c r="EJ31" s="186">
        <f t="shared" si="104"/>
        <v>0</v>
      </c>
      <c r="EK31" s="186">
        <f t="shared" si="105"/>
        <v>14.8</v>
      </c>
      <c r="EL31" s="186">
        <f t="shared" si="106"/>
        <v>219.04000000000002</v>
      </c>
      <c r="EM31" s="186">
        <f t="shared" si="107"/>
        <v>0</v>
      </c>
      <c r="EN31" s="186"/>
      <c r="EO31" s="186">
        <f t="shared" si="108"/>
        <v>0</v>
      </c>
      <c r="EP31" s="186">
        <f t="shared" si="109"/>
        <v>16.05</v>
      </c>
      <c r="EQ31" s="186">
        <f t="shared" si="110"/>
        <v>257.60250000000002</v>
      </c>
      <c r="ER31" s="186">
        <f t="shared" si="111"/>
        <v>0</v>
      </c>
      <c r="ES31" s="186">
        <v>1</v>
      </c>
      <c r="ET31" s="186">
        <f t="shared" si="112"/>
        <v>35.5</v>
      </c>
      <c r="EU31" s="186">
        <f t="shared" si="113"/>
        <v>-1</v>
      </c>
      <c r="EV31" s="186">
        <f t="shared" si="114"/>
        <v>1</v>
      </c>
      <c r="EW31" s="186">
        <f t="shared" si="115"/>
        <v>1</v>
      </c>
      <c r="EX31" s="186"/>
      <c r="EY31" s="186">
        <f t="shared" si="116"/>
        <v>0</v>
      </c>
      <c r="EZ31" s="186">
        <f t="shared" si="117"/>
        <v>0.3333333333333357</v>
      </c>
      <c r="FA31" s="186">
        <f t="shared" si="118"/>
        <v>0.11111111111111269</v>
      </c>
      <c r="FB31" s="186">
        <f t="shared" si="119"/>
        <v>0</v>
      </c>
      <c r="FC31" s="186">
        <v>1</v>
      </c>
      <c r="FD31" s="186">
        <f t="shared" si="120"/>
        <v>35.5</v>
      </c>
      <c r="FE31" s="186">
        <f t="shared" si="121"/>
        <v>1.75</v>
      </c>
      <c r="FF31" s="186">
        <f t="shared" si="122"/>
        <v>3.0625</v>
      </c>
      <c r="FG31" s="186">
        <f t="shared" si="123"/>
        <v>3.0625</v>
      </c>
      <c r="FH31" s="186">
        <v>1</v>
      </c>
      <c r="FI31" s="186">
        <f t="shared" si="124"/>
        <v>35.5</v>
      </c>
      <c r="FJ31" s="186">
        <f t="shared" si="125"/>
        <v>2</v>
      </c>
      <c r="FK31" s="186">
        <f t="shared" si="126"/>
        <v>4</v>
      </c>
      <c r="FL31" s="186">
        <f t="shared" si="127"/>
        <v>4</v>
      </c>
      <c r="FM31" s="186"/>
      <c r="FN31" s="186">
        <f t="shared" si="128"/>
        <v>0</v>
      </c>
      <c r="FO31" s="186">
        <f t="shared" si="129"/>
        <v>4.25</v>
      </c>
      <c r="FP31" s="186">
        <f t="shared" si="130"/>
        <v>18.0625</v>
      </c>
      <c r="FQ31" s="186">
        <f t="shared" si="131"/>
        <v>0</v>
      </c>
      <c r="FR31" s="186"/>
      <c r="FS31" s="186">
        <f t="shared" si="132"/>
        <v>0</v>
      </c>
      <c r="FT31" s="186">
        <f t="shared" si="133"/>
        <v>4.8000000000000007</v>
      </c>
      <c r="FU31" s="186">
        <f t="shared" si="134"/>
        <v>23.040000000000006</v>
      </c>
      <c r="FV31" s="186">
        <f t="shared" si="135"/>
        <v>0</v>
      </c>
      <c r="FW31" s="186"/>
      <c r="FX31" s="186">
        <f t="shared" si="136"/>
        <v>0</v>
      </c>
      <c r="FY31" s="186">
        <f t="shared" si="137"/>
        <v>5.8000000000000007</v>
      </c>
      <c r="FZ31" s="186">
        <f t="shared" si="138"/>
        <v>33.640000000000008</v>
      </c>
      <c r="GA31" s="186">
        <f t="shared" si="139"/>
        <v>0</v>
      </c>
      <c r="GB31" s="186"/>
      <c r="GC31" s="186">
        <f t="shared" si="140"/>
        <v>0</v>
      </c>
      <c r="GD31" s="186">
        <f t="shared" si="141"/>
        <v>5.3999999999999986</v>
      </c>
      <c r="GE31" s="186">
        <f t="shared" si="142"/>
        <v>29.159999999999986</v>
      </c>
      <c r="GF31" s="186">
        <f t="shared" si="143"/>
        <v>0</v>
      </c>
      <c r="GG31" s="186"/>
      <c r="GH31" s="186">
        <f t="shared" si="144"/>
        <v>0</v>
      </c>
      <c r="GI31" s="186">
        <f t="shared" si="145"/>
        <v>7.8000000000000007</v>
      </c>
      <c r="GJ31" s="186">
        <f t="shared" si="146"/>
        <v>60.840000000000011</v>
      </c>
      <c r="GK31" s="186">
        <f t="shared" si="147"/>
        <v>0</v>
      </c>
      <c r="GL31" s="186"/>
      <c r="GM31" s="186">
        <f t="shared" si="148"/>
        <v>0</v>
      </c>
      <c r="GN31" s="186">
        <f t="shared" si="149"/>
        <v>8.5</v>
      </c>
      <c r="GO31" s="186">
        <f t="shared" si="150"/>
        <v>72.25</v>
      </c>
      <c r="GP31" s="186">
        <f t="shared" si="151"/>
        <v>0</v>
      </c>
      <c r="GQ31" s="187"/>
      <c r="GR31" s="186">
        <f t="shared" si="152"/>
        <v>0</v>
      </c>
      <c r="GS31" s="186">
        <f t="shared" si="153"/>
        <v>9.1666666666666679</v>
      </c>
      <c r="GT31" s="186">
        <f t="shared" si="154"/>
        <v>84.0277777777778</v>
      </c>
      <c r="GU31" s="186">
        <f t="shared" si="155"/>
        <v>0</v>
      </c>
      <c r="GV31" s="187"/>
      <c r="GW31" s="186">
        <f t="shared" si="156"/>
        <v>0</v>
      </c>
      <c r="GX31" s="186">
        <f t="shared" si="157"/>
        <v>9.6666666666666679</v>
      </c>
      <c r="GY31" s="186">
        <f t="shared" si="158"/>
        <v>93.444444444444471</v>
      </c>
      <c r="GZ31" s="186">
        <f t="shared" si="159"/>
        <v>0</v>
      </c>
    </row>
    <row r="32" spans="1:208">
      <c r="A32" s="178">
        <f t="shared" si="160"/>
        <v>36</v>
      </c>
      <c r="B32" s="179" t="s">
        <v>22</v>
      </c>
      <c r="C32" s="180">
        <f t="shared" si="161"/>
        <v>36.9</v>
      </c>
      <c r="D32" s="186"/>
      <c r="E32" s="186">
        <f t="shared" si="162"/>
        <v>0</v>
      </c>
      <c r="F32" s="186">
        <f t="shared" si="163"/>
        <v>0.7142857142857153</v>
      </c>
      <c r="G32" s="186">
        <f t="shared" si="164"/>
        <v>0.51020408163265452</v>
      </c>
      <c r="H32" s="186">
        <f t="shared" si="165"/>
        <v>0</v>
      </c>
      <c r="I32" s="186">
        <v>3</v>
      </c>
      <c r="J32" s="186">
        <f t="shared" si="4"/>
        <v>109.5</v>
      </c>
      <c r="K32" s="186">
        <f t="shared" si="5"/>
        <v>0.125</v>
      </c>
      <c r="L32" s="186">
        <f t="shared" si="6"/>
        <v>1.5625E-2</v>
      </c>
      <c r="M32" s="186">
        <f t="shared" si="7"/>
        <v>4.6875E-2</v>
      </c>
      <c r="N32" s="186"/>
      <c r="O32" s="186">
        <f t="shared" si="8"/>
        <v>0</v>
      </c>
      <c r="P32" s="186">
        <f t="shared" si="9"/>
        <v>3.2000000000000028</v>
      </c>
      <c r="Q32" s="186">
        <f t="shared" si="10"/>
        <v>10.240000000000018</v>
      </c>
      <c r="R32" s="186">
        <f t="shared" si="11"/>
        <v>0</v>
      </c>
      <c r="S32" s="186"/>
      <c r="T32" s="186">
        <f t="shared" si="12"/>
        <v>0</v>
      </c>
      <c r="U32" s="186">
        <f t="shared" si="13"/>
        <v>3.3333333333333357</v>
      </c>
      <c r="V32" s="186">
        <f t="shared" si="14"/>
        <v>11.111111111111127</v>
      </c>
      <c r="W32" s="186">
        <f t="shared" si="15"/>
        <v>0</v>
      </c>
      <c r="X32" s="186"/>
      <c r="Y32" s="186">
        <f t="shared" si="16"/>
        <v>0</v>
      </c>
      <c r="Z32" s="186">
        <f t="shared" si="17"/>
        <v>4.4285714285714306</v>
      </c>
      <c r="AA32" s="186">
        <f t="shared" si="18"/>
        <v>19.612244897959201</v>
      </c>
      <c r="AB32" s="186">
        <f t="shared" si="19"/>
        <v>0</v>
      </c>
      <c r="AC32" s="186"/>
      <c r="AD32" s="186">
        <f t="shared" si="20"/>
        <v>0</v>
      </c>
      <c r="AE32" s="186">
        <f t="shared" si="21"/>
        <v>6.1428571428571423</v>
      </c>
      <c r="AF32" s="186">
        <f t="shared" si="22"/>
        <v>37.734693877551017</v>
      </c>
      <c r="AG32" s="186">
        <f t="shared" si="23"/>
        <v>0</v>
      </c>
      <c r="AH32" s="186"/>
      <c r="AI32" s="186">
        <f t="shared" si="24"/>
        <v>0</v>
      </c>
      <c r="AJ32" s="186">
        <f t="shared" si="25"/>
        <v>6.625</v>
      </c>
      <c r="AK32" s="186">
        <f t="shared" si="26"/>
        <v>43.890625</v>
      </c>
      <c r="AL32" s="186">
        <f t="shared" si="27"/>
        <v>0</v>
      </c>
      <c r="AM32" s="186"/>
      <c r="AN32" s="186">
        <f t="shared" si="28"/>
        <v>0</v>
      </c>
      <c r="AO32" s="186">
        <f t="shared" si="29"/>
        <v>7.8888888888888893</v>
      </c>
      <c r="AP32" s="186">
        <f t="shared" si="30"/>
        <v>62.234567901234577</v>
      </c>
      <c r="AQ32" s="186">
        <f t="shared" si="31"/>
        <v>0</v>
      </c>
      <c r="AR32" s="186"/>
      <c r="AS32" s="186">
        <f t="shared" si="32"/>
        <v>0</v>
      </c>
      <c r="AT32" s="186">
        <f t="shared" si="33"/>
        <v>6.8999999999999986</v>
      </c>
      <c r="AU32" s="186">
        <f t="shared" si="34"/>
        <v>47.609999999999978</v>
      </c>
      <c r="AV32" s="186">
        <f t="shared" si="35"/>
        <v>0</v>
      </c>
      <c r="AW32" s="186"/>
      <c r="AX32" s="186">
        <f t="shared" si="36"/>
        <v>0</v>
      </c>
      <c r="AY32" s="186">
        <f t="shared" si="37"/>
        <v>9.6000000000000014</v>
      </c>
      <c r="AZ32" s="186">
        <f t="shared" si="38"/>
        <v>92.160000000000025</v>
      </c>
      <c r="BA32" s="186">
        <f t="shared" si="39"/>
        <v>0</v>
      </c>
      <c r="BB32" s="186"/>
      <c r="BC32" s="186">
        <f t="shared" si="40"/>
        <v>0</v>
      </c>
      <c r="BD32" s="186">
        <f t="shared" si="41"/>
        <v>10</v>
      </c>
      <c r="BE32" s="186">
        <f t="shared" si="42"/>
        <v>100</v>
      </c>
      <c r="BF32" s="186">
        <f t="shared" si="43"/>
        <v>0</v>
      </c>
      <c r="BG32" s="186"/>
      <c r="BH32" s="186">
        <f t="shared" si="44"/>
        <v>0</v>
      </c>
      <c r="BI32" s="186">
        <f t="shared" si="45"/>
        <v>10.5</v>
      </c>
      <c r="BJ32" s="186">
        <f t="shared" si="46"/>
        <v>110.25</v>
      </c>
      <c r="BK32" s="186">
        <f t="shared" si="47"/>
        <v>0</v>
      </c>
      <c r="BL32" s="186"/>
      <c r="BM32" s="186">
        <f t="shared" si="48"/>
        <v>0</v>
      </c>
      <c r="BN32" s="186">
        <f t="shared" si="49"/>
        <v>9.75</v>
      </c>
      <c r="BO32" s="186">
        <f t="shared" si="50"/>
        <v>95.0625</v>
      </c>
      <c r="BP32" s="186">
        <f t="shared" si="51"/>
        <v>0</v>
      </c>
      <c r="BQ32" s="186"/>
      <c r="BR32" s="186">
        <f t="shared" si="52"/>
        <v>0</v>
      </c>
      <c r="BS32" s="186">
        <f t="shared" si="53"/>
        <v>11.600000000000001</v>
      </c>
      <c r="BT32" s="186">
        <f t="shared" si="54"/>
        <v>134.56000000000003</v>
      </c>
      <c r="BU32" s="186">
        <f t="shared" si="55"/>
        <v>0</v>
      </c>
      <c r="BV32" s="186"/>
      <c r="BW32" s="186">
        <f t="shared" si="56"/>
        <v>0</v>
      </c>
      <c r="BX32" s="186">
        <f t="shared" si="57"/>
        <v>11.428571428571427</v>
      </c>
      <c r="BY32" s="186">
        <f t="shared" si="58"/>
        <v>130.61224489795916</v>
      </c>
      <c r="BZ32" s="186">
        <f t="shared" si="59"/>
        <v>0</v>
      </c>
      <c r="CA32" s="186"/>
      <c r="CB32" s="186">
        <f t="shared" si="60"/>
        <v>0</v>
      </c>
      <c r="CC32" s="186">
        <f t="shared" si="61"/>
        <v>11.5</v>
      </c>
      <c r="CD32" s="186">
        <f t="shared" si="62"/>
        <v>132.25</v>
      </c>
      <c r="CE32" s="186">
        <f t="shared" si="63"/>
        <v>0</v>
      </c>
      <c r="CF32" s="186"/>
      <c r="CG32" s="186">
        <f t="shared" si="64"/>
        <v>0</v>
      </c>
      <c r="CH32" s="186">
        <f t="shared" si="65"/>
        <v>12</v>
      </c>
      <c r="CI32" s="186">
        <f t="shared" si="66"/>
        <v>144</v>
      </c>
      <c r="CJ32" s="186">
        <f t="shared" si="67"/>
        <v>0</v>
      </c>
      <c r="CK32" s="186"/>
      <c r="CL32" s="186">
        <f t="shared" si="68"/>
        <v>0</v>
      </c>
      <c r="CM32" s="186">
        <f t="shared" si="69"/>
        <v>12.399999999999999</v>
      </c>
      <c r="CN32" s="186">
        <f t="shared" si="70"/>
        <v>153.75999999999996</v>
      </c>
      <c r="CO32" s="186">
        <f t="shared" si="71"/>
        <v>0</v>
      </c>
      <c r="CP32" s="186"/>
      <c r="CQ32" s="186">
        <f t="shared" si="72"/>
        <v>0</v>
      </c>
      <c r="CR32" s="186">
        <f t="shared" si="73"/>
        <v>13</v>
      </c>
      <c r="CS32" s="186">
        <f t="shared" si="74"/>
        <v>169</v>
      </c>
      <c r="CT32" s="186">
        <f t="shared" si="75"/>
        <v>0</v>
      </c>
      <c r="CU32" s="186"/>
      <c r="CV32" s="186">
        <f t="shared" si="76"/>
        <v>0</v>
      </c>
      <c r="CW32" s="186">
        <f t="shared" si="77"/>
        <v>13</v>
      </c>
      <c r="CX32" s="186">
        <f t="shared" si="78"/>
        <v>169</v>
      </c>
      <c r="CY32" s="186">
        <f t="shared" si="79"/>
        <v>0</v>
      </c>
      <c r="CZ32" s="186"/>
      <c r="DA32" s="186">
        <f t="shared" si="80"/>
        <v>0</v>
      </c>
      <c r="DB32" s="186">
        <f t="shared" si="81"/>
        <v>13</v>
      </c>
      <c r="DC32" s="186">
        <f t="shared" si="82"/>
        <v>169</v>
      </c>
      <c r="DD32" s="186">
        <f t="shared" si="83"/>
        <v>0</v>
      </c>
      <c r="DE32" s="186"/>
      <c r="DF32" s="186">
        <f t="shared" si="84"/>
        <v>0</v>
      </c>
      <c r="DG32" s="186">
        <f t="shared" si="85"/>
        <v>10.25</v>
      </c>
      <c r="DH32" s="186">
        <f t="shared" si="86"/>
        <v>105.0625</v>
      </c>
      <c r="DI32" s="186">
        <f t="shared" si="87"/>
        <v>0</v>
      </c>
      <c r="DJ32" s="187"/>
      <c r="DK32" s="186">
        <f t="shared" si="88"/>
        <v>0</v>
      </c>
      <c r="DL32" s="186">
        <f t="shared" si="89"/>
        <v>11.444444444444443</v>
      </c>
      <c r="DM32" s="186">
        <f t="shared" si="90"/>
        <v>130.97530864197526</v>
      </c>
      <c r="DN32" s="186">
        <f t="shared" si="91"/>
        <v>0</v>
      </c>
      <c r="DO32" s="187"/>
      <c r="DP32" s="186">
        <f t="shared" si="92"/>
        <v>0</v>
      </c>
      <c r="DQ32" s="186">
        <f t="shared" si="93"/>
        <v>12.7</v>
      </c>
      <c r="DR32" s="186">
        <f t="shared" si="94"/>
        <v>161.29</v>
      </c>
      <c r="DS32" s="186">
        <f t="shared" si="95"/>
        <v>0</v>
      </c>
      <c r="DT32" s="187"/>
      <c r="DU32" s="186">
        <f t="shared" si="0"/>
        <v>0</v>
      </c>
      <c r="DV32" s="186">
        <f t="shared" si="1"/>
        <v>13.444444444444443</v>
      </c>
      <c r="DW32" s="186">
        <f t="shared" si="2"/>
        <v>180.75308641975303</v>
      </c>
      <c r="DX32" s="186">
        <f t="shared" si="3"/>
        <v>0</v>
      </c>
      <c r="DY32" s="186"/>
      <c r="DZ32" s="186">
        <f t="shared" si="96"/>
        <v>0</v>
      </c>
      <c r="EA32" s="186">
        <f t="shared" si="97"/>
        <v>13.642857142857142</v>
      </c>
      <c r="EB32" s="186">
        <f t="shared" si="98"/>
        <v>186.12755102040816</v>
      </c>
      <c r="EC32" s="186">
        <f t="shared" si="99"/>
        <v>0</v>
      </c>
      <c r="ED32" s="186"/>
      <c r="EE32" s="186">
        <f t="shared" si="100"/>
        <v>0</v>
      </c>
      <c r="EF32" s="186">
        <f t="shared" si="101"/>
        <v>15</v>
      </c>
      <c r="EG32" s="186">
        <f t="shared" si="102"/>
        <v>225</v>
      </c>
      <c r="EH32" s="186">
        <f t="shared" si="103"/>
        <v>0</v>
      </c>
      <c r="EI32" s="186"/>
      <c r="EJ32" s="186">
        <f t="shared" si="104"/>
        <v>0</v>
      </c>
      <c r="EK32" s="186">
        <f t="shared" si="105"/>
        <v>15.8</v>
      </c>
      <c r="EL32" s="186">
        <f t="shared" si="106"/>
        <v>249.64000000000001</v>
      </c>
      <c r="EM32" s="186">
        <f t="shared" si="107"/>
        <v>0</v>
      </c>
      <c r="EN32" s="186"/>
      <c r="EO32" s="186">
        <f t="shared" si="108"/>
        <v>0</v>
      </c>
      <c r="EP32" s="186">
        <f t="shared" si="109"/>
        <v>17.05</v>
      </c>
      <c r="EQ32" s="186">
        <f t="shared" si="110"/>
        <v>290.70250000000004</v>
      </c>
      <c r="ER32" s="186">
        <f t="shared" si="111"/>
        <v>0</v>
      </c>
      <c r="ES32" s="186">
        <v>2</v>
      </c>
      <c r="ET32" s="186">
        <f t="shared" si="112"/>
        <v>73</v>
      </c>
      <c r="EU32" s="186">
        <f t="shared" si="113"/>
        <v>0</v>
      </c>
      <c r="EV32" s="186">
        <f t="shared" si="114"/>
        <v>0</v>
      </c>
      <c r="EW32" s="186">
        <f t="shared" si="115"/>
        <v>0</v>
      </c>
      <c r="EX32" s="186">
        <v>1</v>
      </c>
      <c r="EY32" s="186">
        <f t="shared" si="116"/>
        <v>36.5</v>
      </c>
      <c r="EZ32" s="186">
        <f t="shared" si="117"/>
        <v>1.3333333333333357</v>
      </c>
      <c r="FA32" s="186">
        <f t="shared" si="118"/>
        <v>1.7777777777777841</v>
      </c>
      <c r="FB32" s="186">
        <f t="shared" si="119"/>
        <v>1.7777777777777841</v>
      </c>
      <c r="FC32" s="186"/>
      <c r="FD32" s="186">
        <f t="shared" si="120"/>
        <v>0</v>
      </c>
      <c r="FE32" s="186">
        <f t="shared" si="121"/>
        <v>2.75</v>
      </c>
      <c r="FF32" s="186">
        <f t="shared" si="122"/>
        <v>7.5625</v>
      </c>
      <c r="FG32" s="186">
        <f t="shared" si="123"/>
        <v>0</v>
      </c>
      <c r="FH32" s="186"/>
      <c r="FI32" s="186">
        <f t="shared" si="124"/>
        <v>0</v>
      </c>
      <c r="FJ32" s="186">
        <f t="shared" si="125"/>
        <v>3</v>
      </c>
      <c r="FK32" s="186">
        <f t="shared" si="126"/>
        <v>9</v>
      </c>
      <c r="FL32" s="186">
        <f t="shared" si="127"/>
        <v>0</v>
      </c>
      <c r="FM32" s="186"/>
      <c r="FN32" s="186">
        <f t="shared" si="128"/>
        <v>0</v>
      </c>
      <c r="FO32" s="186">
        <f t="shared" si="129"/>
        <v>5.25</v>
      </c>
      <c r="FP32" s="186">
        <f t="shared" si="130"/>
        <v>27.5625</v>
      </c>
      <c r="FQ32" s="186">
        <f t="shared" si="131"/>
        <v>0</v>
      </c>
      <c r="FR32" s="186"/>
      <c r="FS32" s="186">
        <f t="shared" si="132"/>
        <v>0</v>
      </c>
      <c r="FT32" s="186">
        <f t="shared" si="133"/>
        <v>5.8000000000000007</v>
      </c>
      <c r="FU32" s="186">
        <f t="shared" si="134"/>
        <v>33.640000000000008</v>
      </c>
      <c r="FV32" s="186">
        <f t="shared" si="135"/>
        <v>0</v>
      </c>
      <c r="FW32" s="186"/>
      <c r="FX32" s="186">
        <f t="shared" si="136"/>
        <v>0</v>
      </c>
      <c r="FY32" s="186">
        <f t="shared" si="137"/>
        <v>6.8000000000000007</v>
      </c>
      <c r="FZ32" s="186">
        <f t="shared" si="138"/>
        <v>46.240000000000009</v>
      </c>
      <c r="GA32" s="186">
        <f t="shared" si="139"/>
        <v>0</v>
      </c>
      <c r="GB32" s="186"/>
      <c r="GC32" s="186">
        <f t="shared" si="140"/>
        <v>0</v>
      </c>
      <c r="GD32" s="186">
        <f t="shared" si="141"/>
        <v>6.3999999999999986</v>
      </c>
      <c r="GE32" s="186">
        <f t="shared" si="142"/>
        <v>40.95999999999998</v>
      </c>
      <c r="GF32" s="186">
        <f t="shared" si="143"/>
        <v>0</v>
      </c>
      <c r="GG32" s="186"/>
      <c r="GH32" s="186">
        <f t="shared" si="144"/>
        <v>0</v>
      </c>
      <c r="GI32" s="186">
        <f t="shared" si="145"/>
        <v>8.8000000000000007</v>
      </c>
      <c r="GJ32" s="186">
        <f t="shared" si="146"/>
        <v>77.440000000000012</v>
      </c>
      <c r="GK32" s="186">
        <f t="shared" si="147"/>
        <v>0</v>
      </c>
      <c r="GL32" s="186"/>
      <c r="GM32" s="186">
        <f t="shared" si="148"/>
        <v>0</v>
      </c>
      <c r="GN32" s="186">
        <f t="shared" si="149"/>
        <v>9.5</v>
      </c>
      <c r="GO32" s="186">
        <f t="shared" si="150"/>
        <v>90.25</v>
      </c>
      <c r="GP32" s="186">
        <f t="shared" si="151"/>
        <v>0</v>
      </c>
      <c r="GQ32" s="187"/>
      <c r="GR32" s="186">
        <f t="shared" si="152"/>
        <v>0</v>
      </c>
      <c r="GS32" s="186">
        <f t="shared" si="153"/>
        <v>10.166666666666668</v>
      </c>
      <c r="GT32" s="186">
        <f t="shared" si="154"/>
        <v>103.36111111111113</v>
      </c>
      <c r="GU32" s="186">
        <f t="shared" si="155"/>
        <v>0</v>
      </c>
      <c r="GV32" s="187"/>
      <c r="GW32" s="186">
        <f t="shared" si="156"/>
        <v>0</v>
      </c>
      <c r="GX32" s="186">
        <f t="shared" si="157"/>
        <v>10.666666666666668</v>
      </c>
      <c r="GY32" s="186">
        <f t="shared" si="158"/>
        <v>113.7777777777778</v>
      </c>
      <c r="GZ32" s="186">
        <f t="shared" si="159"/>
        <v>0</v>
      </c>
    </row>
    <row r="33" spans="1:208">
      <c r="A33" s="178">
        <f t="shared" si="160"/>
        <v>37</v>
      </c>
      <c r="B33" s="179" t="s">
        <v>22</v>
      </c>
      <c r="C33" s="180">
        <f t="shared" si="161"/>
        <v>37.9</v>
      </c>
      <c r="D33" s="186">
        <v>2</v>
      </c>
      <c r="E33" s="186">
        <f t="shared" si="162"/>
        <v>75</v>
      </c>
      <c r="F33" s="186">
        <f t="shared" si="163"/>
        <v>1.7142857142857153</v>
      </c>
      <c r="G33" s="186">
        <f t="shared" si="164"/>
        <v>2.9387755102040849</v>
      </c>
      <c r="H33" s="186">
        <f t="shared" si="165"/>
        <v>5.8775510204081698</v>
      </c>
      <c r="I33" s="186">
        <v>1</v>
      </c>
      <c r="J33" s="186">
        <f t="shared" si="4"/>
        <v>37.5</v>
      </c>
      <c r="K33" s="186">
        <f t="shared" si="5"/>
        <v>1.125</v>
      </c>
      <c r="L33" s="186">
        <f t="shared" si="6"/>
        <v>1.265625</v>
      </c>
      <c r="M33" s="186">
        <f t="shared" si="7"/>
        <v>1.265625</v>
      </c>
      <c r="N33" s="186"/>
      <c r="O33" s="186">
        <f t="shared" si="8"/>
        <v>0</v>
      </c>
      <c r="P33" s="186">
        <f t="shared" si="9"/>
        <v>4.2000000000000028</v>
      </c>
      <c r="Q33" s="186">
        <f t="shared" si="10"/>
        <v>17.640000000000025</v>
      </c>
      <c r="R33" s="186">
        <f t="shared" si="11"/>
        <v>0</v>
      </c>
      <c r="S33" s="186"/>
      <c r="T33" s="186">
        <f t="shared" si="12"/>
        <v>0</v>
      </c>
      <c r="U33" s="186">
        <f t="shared" si="13"/>
        <v>4.3333333333333357</v>
      </c>
      <c r="V33" s="186">
        <f t="shared" si="14"/>
        <v>18.7777777777778</v>
      </c>
      <c r="W33" s="186">
        <f t="shared" si="15"/>
        <v>0</v>
      </c>
      <c r="X33" s="186"/>
      <c r="Y33" s="186">
        <f t="shared" si="16"/>
        <v>0</v>
      </c>
      <c r="Z33" s="186">
        <f t="shared" si="17"/>
        <v>5.4285714285714306</v>
      </c>
      <c r="AA33" s="186">
        <f t="shared" si="18"/>
        <v>29.469387755102062</v>
      </c>
      <c r="AB33" s="186">
        <f t="shared" si="19"/>
        <v>0</v>
      </c>
      <c r="AC33" s="186"/>
      <c r="AD33" s="186">
        <f t="shared" si="20"/>
        <v>0</v>
      </c>
      <c r="AE33" s="186">
        <f t="shared" si="21"/>
        <v>7.1428571428571423</v>
      </c>
      <c r="AF33" s="186">
        <f t="shared" si="22"/>
        <v>51.020408163265301</v>
      </c>
      <c r="AG33" s="186">
        <f t="shared" si="23"/>
        <v>0</v>
      </c>
      <c r="AH33" s="186"/>
      <c r="AI33" s="186">
        <f t="shared" si="24"/>
        <v>0</v>
      </c>
      <c r="AJ33" s="186">
        <f t="shared" si="25"/>
        <v>7.625</v>
      </c>
      <c r="AK33" s="186">
        <f t="shared" si="26"/>
        <v>58.140625</v>
      </c>
      <c r="AL33" s="186">
        <f t="shared" si="27"/>
        <v>0</v>
      </c>
      <c r="AM33" s="186"/>
      <c r="AN33" s="186">
        <f t="shared" si="28"/>
        <v>0</v>
      </c>
      <c r="AO33" s="186">
        <f t="shared" si="29"/>
        <v>8.8888888888888893</v>
      </c>
      <c r="AP33" s="186">
        <f t="shared" si="30"/>
        <v>79.012345679012356</v>
      </c>
      <c r="AQ33" s="186">
        <f t="shared" si="31"/>
        <v>0</v>
      </c>
      <c r="AR33" s="186"/>
      <c r="AS33" s="186">
        <f t="shared" si="32"/>
        <v>0</v>
      </c>
      <c r="AT33" s="186">
        <f t="shared" si="33"/>
        <v>7.8999999999999986</v>
      </c>
      <c r="AU33" s="186">
        <f t="shared" si="34"/>
        <v>62.409999999999975</v>
      </c>
      <c r="AV33" s="186">
        <f t="shared" si="35"/>
        <v>0</v>
      </c>
      <c r="AW33" s="186"/>
      <c r="AX33" s="186">
        <f t="shared" si="36"/>
        <v>0</v>
      </c>
      <c r="AY33" s="186">
        <f t="shared" si="37"/>
        <v>10.600000000000001</v>
      </c>
      <c r="AZ33" s="186">
        <f t="shared" si="38"/>
        <v>112.36000000000003</v>
      </c>
      <c r="BA33" s="186">
        <f t="shared" si="39"/>
        <v>0</v>
      </c>
      <c r="BB33" s="186"/>
      <c r="BC33" s="186">
        <f t="shared" si="40"/>
        <v>0</v>
      </c>
      <c r="BD33" s="186">
        <f t="shared" si="41"/>
        <v>11</v>
      </c>
      <c r="BE33" s="186">
        <f t="shared" si="42"/>
        <v>121</v>
      </c>
      <c r="BF33" s="186">
        <f t="shared" si="43"/>
        <v>0</v>
      </c>
      <c r="BG33" s="186"/>
      <c r="BH33" s="186">
        <f t="shared" si="44"/>
        <v>0</v>
      </c>
      <c r="BI33" s="186">
        <f t="shared" si="45"/>
        <v>11.5</v>
      </c>
      <c r="BJ33" s="186">
        <f t="shared" si="46"/>
        <v>132.25</v>
      </c>
      <c r="BK33" s="186">
        <f t="shared" si="47"/>
        <v>0</v>
      </c>
      <c r="BL33" s="186"/>
      <c r="BM33" s="186">
        <f t="shared" si="48"/>
        <v>0</v>
      </c>
      <c r="BN33" s="186">
        <f t="shared" si="49"/>
        <v>10.75</v>
      </c>
      <c r="BO33" s="186">
        <f t="shared" si="50"/>
        <v>115.5625</v>
      </c>
      <c r="BP33" s="186">
        <f t="shared" si="51"/>
        <v>0</v>
      </c>
      <c r="BQ33" s="186"/>
      <c r="BR33" s="186">
        <f t="shared" si="52"/>
        <v>0</v>
      </c>
      <c r="BS33" s="186">
        <f t="shared" si="53"/>
        <v>12.600000000000001</v>
      </c>
      <c r="BT33" s="186">
        <f t="shared" si="54"/>
        <v>158.76000000000005</v>
      </c>
      <c r="BU33" s="186">
        <f t="shared" si="55"/>
        <v>0</v>
      </c>
      <c r="BV33" s="186"/>
      <c r="BW33" s="186">
        <f t="shared" si="56"/>
        <v>0</v>
      </c>
      <c r="BX33" s="186">
        <f t="shared" si="57"/>
        <v>12.428571428571427</v>
      </c>
      <c r="BY33" s="186">
        <f t="shared" si="58"/>
        <v>154.46938775510199</v>
      </c>
      <c r="BZ33" s="186">
        <f t="shared" si="59"/>
        <v>0</v>
      </c>
      <c r="CA33" s="186"/>
      <c r="CB33" s="186">
        <f t="shared" si="60"/>
        <v>0</v>
      </c>
      <c r="CC33" s="186">
        <f t="shared" si="61"/>
        <v>12.5</v>
      </c>
      <c r="CD33" s="186">
        <f t="shared" si="62"/>
        <v>156.25</v>
      </c>
      <c r="CE33" s="186">
        <f t="shared" si="63"/>
        <v>0</v>
      </c>
      <c r="CF33" s="186"/>
      <c r="CG33" s="186">
        <f t="shared" si="64"/>
        <v>0</v>
      </c>
      <c r="CH33" s="186">
        <f t="shared" si="65"/>
        <v>13</v>
      </c>
      <c r="CI33" s="186">
        <f t="shared" si="66"/>
        <v>169</v>
      </c>
      <c r="CJ33" s="186">
        <f t="shared" si="67"/>
        <v>0</v>
      </c>
      <c r="CK33" s="186"/>
      <c r="CL33" s="186">
        <f t="shared" si="68"/>
        <v>0</v>
      </c>
      <c r="CM33" s="186">
        <f t="shared" si="69"/>
        <v>13.399999999999999</v>
      </c>
      <c r="CN33" s="186">
        <f t="shared" si="70"/>
        <v>179.55999999999997</v>
      </c>
      <c r="CO33" s="186">
        <f t="shared" si="71"/>
        <v>0</v>
      </c>
      <c r="CP33" s="186"/>
      <c r="CQ33" s="186">
        <f t="shared" si="72"/>
        <v>0</v>
      </c>
      <c r="CR33" s="186">
        <f t="shared" si="73"/>
        <v>14</v>
      </c>
      <c r="CS33" s="186">
        <f t="shared" si="74"/>
        <v>196</v>
      </c>
      <c r="CT33" s="186">
        <f t="shared" si="75"/>
        <v>0</v>
      </c>
      <c r="CU33" s="186"/>
      <c r="CV33" s="186">
        <f t="shared" si="76"/>
        <v>0</v>
      </c>
      <c r="CW33" s="186">
        <f t="shared" si="77"/>
        <v>14</v>
      </c>
      <c r="CX33" s="186">
        <f t="shared" si="78"/>
        <v>196</v>
      </c>
      <c r="CY33" s="186">
        <f t="shared" si="79"/>
        <v>0</v>
      </c>
      <c r="CZ33" s="186"/>
      <c r="DA33" s="186">
        <f t="shared" si="80"/>
        <v>0</v>
      </c>
      <c r="DB33" s="186">
        <f t="shared" si="81"/>
        <v>14</v>
      </c>
      <c r="DC33" s="186">
        <f t="shared" si="82"/>
        <v>196</v>
      </c>
      <c r="DD33" s="186">
        <f t="shared" si="83"/>
        <v>0</v>
      </c>
      <c r="DE33" s="186"/>
      <c r="DF33" s="186">
        <f t="shared" si="84"/>
        <v>0</v>
      </c>
      <c r="DG33" s="186">
        <f t="shared" si="85"/>
        <v>11.25</v>
      </c>
      <c r="DH33" s="186">
        <f t="shared" si="86"/>
        <v>126.5625</v>
      </c>
      <c r="DI33" s="186">
        <f t="shared" si="87"/>
        <v>0</v>
      </c>
      <c r="DJ33" s="187"/>
      <c r="DK33" s="186">
        <f t="shared" si="88"/>
        <v>0</v>
      </c>
      <c r="DL33" s="186">
        <f t="shared" si="89"/>
        <v>12.444444444444443</v>
      </c>
      <c r="DM33" s="186">
        <f t="shared" si="90"/>
        <v>154.86419753086415</v>
      </c>
      <c r="DN33" s="186">
        <f t="shared" si="91"/>
        <v>0</v>
      </c>
      <c r="DO33" s="187"/>
      <c r="DP33" s="186">
        <f t="shared" si="92"/>
        <v>0</v>
      </c>
      <c r="DQ33" s="186">
        <f t="shared" si="93"/>
        <v>13.7</v>
      </c>
      <c r="DR33" s="186">
        <f t="shared" si="94"/>
        <v>187.68999999999997</v>
      </c>
      <c r="DS33" s="186">
        <f t="shared" si="95"/>
        <v>0</v>
      </c>
      <c r="DT33" s="187"/>
      <c r="DU33" s="186">
        <f t="shared" si="0"/>
        <v>0</v>
      </c>
      <c r="DV33" s="186">
        <f t="shared" si="1"/>
        <v>14.444444444444443</v>
      </c>
      <c r="DW33" s="186">
        <f t="shared" si="2"/>
        <v>208.64197530864192</v>
      </c>
      <c r="DX33" s="186">
        <f t="shared" si="3"/>
        <v>0</v>
      </c>
      <c r="DY33" s="186"/>
      <c r="DZ33" s="186">
        <f t="shared" si="96"/>
        <v>0</v>
      </c>
      <c r="EA33" s="186">
        <f t="shared" si="97"/>
        <v>14.642857142857142</v>
      </c>
      <c r="EB33" s="186">
        <f t="shared" si="98"/>
        <v>214.41326530612244</v>
      </c>
      <c r="EC33" s="186">
        <f t="shared" si="99"/>
        <v>0</v>
      </c>
      <c r="ED33" s="186"/>
      <c r="EE33" s="186">
        <f t="shared" si="100"/>
        <v>0</v>
      </c>
      <c r="EF33" s="186">
        <f t="shared" si="101"/>
        <v>16</v>
      </c>
      <c r="EG33" s="186">
        <f t="shared" si="102"/>
        <v>256</v>
      </c>
      <c r="EH33" s="186">
        <f t="shared" si="103"/>
        <v>0</v>
      </c>
      <c r="EI33" s="186"/>
      <c r="EJ33" s="186">
        <f t="shared" si="104"/>
        <v>0</v>
      </c>
      <c r="EK33" s="186">
        <f t="shared" si="105"/>
        <v>16.8</v>
      </c>
      <c r="EL33" s="186">
        <f t="shared" si="106"/>
        <v>282.24</v>
      </c>
      <c r="EM33" s="186">
        <f t="shared" si="107"/>
        <v>0</v>
      </c>
      <c r="EN33" s="186"/>
      <c r="EO33" s="186">
        <f t="shared" si="108"/>
        <v>0</v>
      </c>
      <c r="EP33" s="186">
        <f t="shared" si="109"/>
        <v>18.05</v>
      </c>
      <c r="EQ33" s="186">
        <f t="shared" si="110"/>
        <v>325.80250000000001</v>
      </c>
      <c r="ER33" s="186">
        <f t="shared" si="111"/>
        <v>0</v>
      </c>
      <c r="ES33" s="186">
        <v>1</v>
      </c>
      <c r="ET33" s="186">
        <f t="shared" si="112"/>
        <v>37.5</v>
      </c>
      <c r="EU33" s="186">
        <f t="shared" si="113"/>
        <v>1</v>
      </c>
      <c r="EV33" s="186">
        <f t="shared" si="114"/>
        <v>1</v>
      </c>
      <c r="EW33" s="186">
        <f t="shared" si="115"/>
        <v>1</v>
      </c>
      <c r="EX33" s="186"/>
      <c r="EY33" s="186">
        <f t="shared" si="116"/>
        <v>0</v>
      </c>
      <c r="EZ33" s="186">
        <f t="shared" si="117"/>
        <v>2.3333333333333357</v>
      </c>
      <c r="FA33" s="186">
        <f t="shared" si="118"/>
        <v>5.4444444444444553</v>
      </c>
      <c r="FB33" s="186">
        <f t="shared" si="119"/>
        <v>0</v>
      </c>
      <c r="FC33" s="186"/>
      <c r="FD33" s="186">
        <f t="shared" si="120"/>
        <v>0</v>
      </c>
      <c r="FE33" s="186">
        <f t="shared" si="121"/>
        <v>3.75</v>
      </c>
      <c r="FF33" s="186">
        <f t="shared" si="122"/>
        <v>14.0625</v>
      </c>
      <c r="FG33" s="186">
        <f t="shared" si="123"/>
        <v>0</v>
      </c>
      <c r="FH33" s="186"/>
      <c r="FI33" s="186">
        <f t="shared" si="124"/>
        <v>0</v>
      </c>
      <c r="FJ33" s="186">
        <f t="shared" si="125"/>
        <v>4</v>
      </c>
      <c r="FK33" s="186">
        <f t="shared" si="126"/>
        <v>16</v>
      </c>
      <c r="FL33" s="186">
        <f t="shared" si="127"/>
        <v>0</v>
      </c>
      <c r="FM33" s="186"/>
      <c r="FN33" s="186">
        <f t="shared" si="128"/>
        <v>0</v>
      </c>
      <c r="FO33" s="186">
        <f t="shared" si="129"/>
        <v>6.25</v>
      </c>
      <c r="FP33" s="186">
        <f t="shared" si="130"/>
        <v>39.0625</v>
      </c>
      <c r="FQ33" s="186">
        <f t="shared" si="131"/>
        <v>0</v>
      </c>
      <c r="FR33" s="186"/>
      <c r="FS33" s="186">
        <f t="shared" si="132"/>
        <v>0</v>
      </c>
      <c r="FT33" s="186">
        <f t="shared" si="133"/>
        <v>6.8000000000000007</v>
      </c>
      <c r="FU33" s="186">
        <f t="shared" si="134"/>
        <v>46.240000000000009</v>
      </c>
      <c r="FV33" s="186">
        <f t="shared" si="135"/>
        <v>0</v>
      </c>
      <c r="FW33" s="186"/>
      <c r="FX33" s="186">
        <f t="shared" si="136"/>
        <v>0</v>
      </c>
      <c r="FY33" s="186">
        <f t="shared" si="137"/>
        <v>7.8000000000000007</v>
      </c>
      <c r="FZ33" s="186">
        <f t="shared" si="138"/>
        <v>60.840000000000011</v>
      </c>
      <c r="GA33" s="186">
        <f t="shared" si="139"/>
        <v>0</v>
      </c>
      <c r="GB33" s="186"/>
      <c r="GC33" s="186">
        <f t="shared" si="140"/>
        <v>0</v>
      </c>
      <c r="GD33" s="186">
        <f t="shared" si="141"/>
        <v>7.3999999999999986</v>
      </c>
      <c r="GE33" s="186">
        <f t="shared" si="142"/>
        <v>54.759999999999977</v>
      </c>
      <c r="GF33" s="186">
        <f t="shared" si="143"/>
        <v>0</v>
      </c>
      <c r="GG33" s="186"/>
      <c r="GH33" s="186">
        <f t="shared" si="144"/>
        <v>0</v>
      </c>
      <c r="GI33" s="186">
        <f t="shared" si="145"/>
        <v>9.8000000000000007</v>
      </c>
      <c r="GJ33" s="186">
        <f t="shared" si="146"/>
        <v>96.04000000000002</v>
      </c>
      <c r="GK33" s="186">
        <f t="shared" si="147"/>
        <v>0</v>
      </c>
      <c r="GL33" s="186"/>
      <c r="GM33" s="186">
        <f t="shared" si="148"/>
        <v>0</v>
      </c>
      <c r="GN33" s="186">
        <f t="shared" si="149"/>
        <v>10.5</v>
      </c>
      <c r="GO33" s="186">
        <f t="shared" si="150"/>
        <v>110.25</v>
      </c>
      <c r="GP33" s="186">
        <f t="shared" si="151"/>
        <v>0</v>
      </c>
      <c r="GQ33" s="187"/>
      <c r="GR33" s="186">
        <f t="shared" si="152"/>
        <v>0</v>
      </c>
      <c r="GS33" s="186">
        <f t="shared" si="153"/>
        <v>11.166666666666668</v>
      </c>
      <c r="GT33" s="186">
        <f t="shared" si="154"/>
        <v>124.69444444444447</v>
      </c>
      <c r="GU33" s="186">
        <f t="shared" si="155"/>
        <v>0</v>
      </c>
      <c r="GV33" s="187"/>
      <c r="GW33" s="186">
        <f t="shared" si="156"/>
        <v>0</v>
      </c>
      <c r="GX33" s="186">
        <f t="shared" si="157"/>
        <v>11.666666666666668</v>
      </c>
      <c r="GY33" s="186">
        <f t="shared" si="158"/>
        <v>136.11111111111114</v>
      </c>
      <c r="GZ33" s="186">
        <f t="shared" si="159"/>
        <v>0</v>
      </c>
    </row>
    <row r="34" spans="1:208">
      <c r="A34" s="178">
        <f t="shared" si="160"/>
        <v>38</v>
      </c>
      <c r="B34" s="179" t="s">
        <v>22</v>
      </c>
      <c r="C34" s="180">
        <f t="shared" si="161"/>
        <v>38.9</v>
      </c>
      <c r="D34" s="186"/>
      <c r="E34" s="186">
        <f t="shared" si="162"/>
        <v>0</v>
      </c>
      <c r="F34" s="186">
        <f t="shared" si="163"/>
        <v>2.7142857142857153</v>
      </c>
      <c r="G34" s="186">
        <f t="shared" si="164"/>
        <v>7.3673469387755155</v>
      </c>
      <c r="H34" s="186">
        <f t="shared" si="165"/>
        <v>0</v>
      </c>
      <c r="I34" s="186">
        <v>1</v>
      </c>
      <c r="J34" s="186">
        <f t="shared" si="4"/>
        <v>38.5</v>
      </c>
      <c r="K34" s="186">
        <f t="shared" si="5"/>
        <v>2.125</v>
      </c>
      <c r="L34" s="186">
        <f t="shared" si="6"/>
        <v>4.515625</v>
      </c>
      <c r="M34" s="186">
        <f t="shared" si="7"/>
        <v>4.515625</v>
      </c>
      <c r="N34" s="186"/>
      <c r="O34" s="186">
        <f t="shared" si="8"/>
        <v>0</v>
      </c>
      <c r="P34" s="186">
        <f t="shared" si="9"/>
        <v>5.2000000000000028</v>
      </c>
      <c r="Q34" s="186">
        <f t="shared" si="10"/>
        <v>27.040000000000031</v>
      </c>
      <c r="R34" s="186">
        <f t="shared" si="11"/>
        <v>0</v>
      </c>
      <c r="S34" s="186"/>
      <c r="T34" s="186">
        <f t="shared" si="12"/>
        <v>0</v>
      </c>
      <c r="U34" s="186">
        <f t="shared" si="13"/>
        <v>5.3333333333333357</v>
      </c>
      <c r="V34" s="186">
        <f t="shared" si="14"/>
        <v>28.444444444444471</v>
      </c>
      <c r="W34" s="186">
        <f t="shared" si="15"/>
        <v>0</v>
      </c>
      <c r="X34" s="186"/>
      <c r="Y34" s="186">
        <f t="shared" si="16"/>
        <v>0</v>
      </c>
      <c r="Z34" s="186">
        <f t="shared" si="17"/>
        <v>6.4285714285714306</v>
      </c>
      <c r="AA34" s="186">
        <f t="shared" si="18"/>
        <v>41.326530612244923</v>
      </c>
      <c r="AB34" s="186">
        <f t="shared" si="19"/>
        <v>0</v>
      </c>
      <c r="AC34" s="186"/>
      <c r="AD34" s="186">
        <f t="shared" si="20"/>
        <v>0</v>
      </c>
      <c r="AE34" s="186">
        <f t="shared" si="21"/>
        <v>8.1428571428571423</v>
      </c>
      <c r="AF34" s="186">
        <f t="shared" si="22"/>
        <v>66.306122448979579</v>
      </c>
      <c r="AG34" s="186">
        <f t="shared" si="23"/>
        <v>0</v>
      </c>
      <c r="AH34" s="186"/>
      <c r="AI34" s="186">
        <f t="shared" si="24"/>
        <v>0</v>
      </c>
      <c r="AJ34" s="186">
        <f t="shared" si="25"/>
        <v>8.625</v>
      </c>
      <c r="AK34" s="186">
        <f t="shared" si="26"/>
        <v>74.390625</v>
      </c>
      <c r="AL34" s="186">
        <f t="shared" si="27"/>
        <v>0</v>
      </c>
      <c r="AM34" s="186"/>
      <c r="AN34" s="186">
        <f t="shared" si="28"/>
        <v>0</v>
      </c>
      <c r="AO34" s="186">
        <f t="shared" si="29"/>
        <v>9.8888888888888893</v>
      </c>
      <c r="AP34" s="186">
        <f t="shared" si="30"/>
        <v>97.790123456790127</v>
      </c>
      <c r="AQ34" s="186">
        <f t="shared" si="31"/>
        <v>0</v>
      </c>
      <c r="AR34" s="186"/>
      <c r="AS34" s="186">
        <f t="shared" si="32"/>
        <v>0</v>
      </c>
      <c r="AT34" s="186">
        <f t="shared" si="33"/>
        <v>8.8999999999999986</v>
      </c>
      <c r="AU34" s="186">
        <f t="shared" si="34"/>
        <v>79.20999999999998</v>
      </c>
      <c r="AV34" s="186">
        <f t="shared" si="35"/>
        <v>0</v>
      </c>
      <c r="AW34" s="186"/>
      <c r="AX34" s="186">
        <f t="shared" si="36"/>
        <v>0</v>
      </c>
      <c r="AY34" s="186">
        <f t="shared" si="37"/>
        <v>11.600000000000001</v>
      </c>
      <c r="AZ34" s="186">
        <f t="shared" si="38"/>
        <v>134.56000000000003</v>
      </c>
      <c r="BA34" s="186">
        <f t="shared" si="39"/>
        <v>0</v>
      </c>
      <c r="BB34" s="186"/>
      <c r="BC34" s="186">
        <f t="shared" si="40"/>
        <v>0</v>
      </c>
      <c r="BD34" s="186">
        <f t="shared" si="41"/>
        <v>12</v>
      </c>
      <c r="BE34" s="186">
        <f t="shared" si="42"/>
        <v>144</v>
      </c>
      <c r="BF34" s="186">
        <f t="shared" si="43"/>
        <v>0</v>
      </c>
      <c r="BG34" s="186"/>
      <c r="BH34" s="186">
        <f t="shared" si="44"/>
        <v>0</v>
      </c>
      <c r="BI34" s="186">
        <f t="shared" si="45"/>
        <v>12.5</v>
      </c>
      <c r="BJ34" s="186">
        <f t="shared" si="46"/>
        <v>156.25</v>
      </c>
      <c r="BK34" s="186">
        <f t="shared" si="47"/>
        <v>0</v>
      </c>
      <c r="BL34" s="186"/>
      <c r="BM34" s="186">
        <f t="shared" si="48"/>
        <v>0</v>
      </c>
      <c r="BN34" s="186">
        <f t="shared" si="49"/>
        <v>11.75</v>
      </c>
      <c r="BO34" s="186">
        <f t="shared" si="50"/>
        <v>138.0625</v>
      </c>
      <c r="BP34" s="186">
        <f t="shared" si="51"/>
        <v>0</v>
      </c>
      <c r="BQ34" s="186"/>
      <c r="BR34" s="186">
        <f t="shared" si="52"/>
        <v>0</v>
      </c>
      <c r="BS34" s="186">
        <f t="shared" si="53"/>
        <v>13.600000000000001</v>
      </c>
      <c r="BT34" s="186">
        <f t="shared" si="54"/>
        <v>184.96000000000004</v>
      </c>
      <c r="BU34" s="186">
        <f t="shared" si="55"/>
        <v>0</v>
      </c>
      <c r="BV34" s="186"/>
      <c r="BW34" s="186">
        <f t="shared" si="56"/>
        <v>0</v>
      </c>
      <c r="BX34" s="186">
        <f t="shared" si="57"/>
        <v>13.428571428571427</v>
      </c>
      <c r="BY34" s="186">
        <f t="shared" si="58"/>
        <v>180.32653061224485</v>
      </c>
      <c r="BZ34" s="186">
        <f t="shared" si="59"/>
        <v>0</v>
      </c>
      <c r="CA34" s="186"/>
      <c r="CB34" s="186">
        <f t="shared" si="60"/>
        <v>0</v>
      </c>
      <c r="CC34" s="186">
        <f t="shared" si="61"/>
        <v>13.5</v>
      </c>
      <c r="CD34" s="186">
        <f t="shared" si="62"/>
        <v>182.25</v>
      </c>
      <c r="CE34" s="186">
        <f t="shared" si="63"/>
        <v>0</v>
      </c>
      <c r="CF34" s="186"/>
      <c r="CG34" s="186">
        <f t="shared" si="64"/>
        <v>0</v>
      </c>
      <c r="CH34" s="186">
        <f t="shared" si="65"/>
        <v>14</v>
      </c>
      <c r="CI34" s="186">
        <f t="shared" si="66"/>
        <v>196</v>
      </c>
      <c r="CJ34" s="186">
        <f t="shared" si="67"/>
        <v>0</v>
      </c>
      <c r="CK34" s="186"/>
      <c r="CL34" s="186">
        <f t="shared" si="68"/>
        <v>0</v>
      </c>
      <c r="CM34" s="186">
        <f t="shared" si="69"/>
        <v>14.399999999999999</v>
      </c>
      <c r="CN34" s="186">
        <f t="shared" si="70"/>
        <v>207.35999999999996</v>
      </c>
      <c r="CO34" s="186">
        <f t="shared" si="71"/>
        <v>0</v>
      </c>
      <c r="CP34" s="186"/>
      <c r="CQ34" s="186">
        <f t="shared" si="72"/>
        <v>0</v>
      </c>
      <c r="CR34" s="186">
        <f t="shared" si="73"/>
        <v>15</v>
      </c>
      <c r="CS34" s="186">
        <f t="shared" si="74"/>
        <v>225</v>
      </c>
      <c r="CT34" s="186">
        <f t="shared" si="75"/>
        <v>0</v>
      </c>
      <c r="CU34" s="186"/>
      <c r="CV34" s="186">
        <f t="shared" si="76"/>
        <v>0</v>
      </c>
      <c r="CW34" s="186">
        <f t="shared" si="77"/>
        <v>15</v>
      </c>
      <c r="CX34" s="186">
        <f t="shared" si="78"/>
        <v>225</v>
      </c>
      <c r="CY34" s="186">
        <f t="shared" si="79"/>
        <v>0</v>
      </c>
      <c r="CZ34" s="186"/>
      <c r="DA34" s="186">
        <f t="shared" si="80"/>
        <v>0</v>
      </c>
      <c r="DB34" s="186">
        <f t="shared" si="81"/>
        <v>15</v>
      </c>
      <c r="DC34" s="186">
        <f t="shared" si="82"/>
        <v>225</v>
      </c>
      <c r="DD34" s="186">
        <f t="shared" si="83"/>
        <v>0</v>
      </c>
      <c r="DE34" s="186"/>
      <c r="DF34" s="186">
        <f t="shared" si="84"/>
        <v>0</v>
      </c>
      <c r="DG34" s="186">
        <f t="shared" si="85"/>
        <v>12.25</v>
      </c>
      <c r="DH34" s="186">
        <f t="shared" si="86"/>
        <v>150.0625</v>
      </c>
      <c r="DI34" s="186">
        <f t="shared" si="87"/>
        <v>0</v>
      </c>
      <c r="DJ34" s="187"/>
      <c r="DK34" s="186">
        <f t="shared" si="88"/>
        <v>0</v>
      </c>
      <c r="DL34" s="186">
        <f t="shared" si="89"/>
        <v>13.444444444444443</v>
      </c>
      <c r="DM34" s="186">
        <f t="shared" si="90"/>
        <v>180.75308641975303</v>
      </c>
      <c r="DN34" s="186">
        <f t="shared" si="91"/>
        <v>0</v>
      </c>
      <c r="DO34" s="187"/>
      <c r="DP34" s="186">
        <f t="shared" si="92"/>
        <v>0</v>
      </c>
      <c r="DQ34" s="186">
        <f t="shared" si="93"/>
        <v>14.7</v>
      </c>
      <c r="DR34" s="186">
        <f t="shared" si="94"/>
        <v>216.08999999999997</v>
      </c>
      <c r="DS34" s="186">
        <f t="shared" si="95"/>
        <v>0</v>
      </c>
      <c r="DT34" s="187"/>
      <c r="DU34" s="186">
        <f t="shared" si="0"/>
        <v>0</v>
      </c>
      <c r="DV34" s="186">
        <f t="shared" si="1"/>
        <v>15.444444444444443</v>
      </c>
      <c r="DW34" s="186">
        <f t="shared" si="2"/>
        <v>238.5308641975308</v>
      </c>
      <c r="DX34" s="186">
        <f t="shared" si="3"/>
        <v>0</v>
      </c>
      <c r="DY34" s="186"/>
      <c r="DZ34" s="186">
        <f t="shared" si="96"/>
        <v>0</v>
      </c>
      <c r="EA34" s="186">
        <f t="shared" si="97"/>
        <v>15.642857142857142</v>
      </c>
      <c r="EB34" s="186">
        <f t="shared" si="98"/>
        <v>244.69897959183672</v>
      </c>
      <c r="EC34" s="186">
        <f t="shared" si="99"/>
        <v>0</v>
      </c>
      <c r="ED34" s="186"/>
      <c r="EE34" s="186">
        <f t="shared" si="100"/>
        <v>0</v>
      </c>
      <c r="EF34" s="186">
        <f t="shared" si="101"/>
        <v>17</v>
      </c>
      <c r="EG34" s="186">
        <f t="shared" si="102"/>
        <v>289</v>
      </c>
      <c r="EH34" s="186">
        <f t="shared" si="103"/>
        <v>0</v>
      </c>
      <c r="EI34" s="186"/>
      <c r="EJ34" s="186">
        <f t="shared" si="104"/>
        <v>0</v>
      </c>
      <c r="EK34" s="186">
        <f t="shared" si="105"/>
        <v>17.8</v>
      </c>
      <c r="EL34" s="186">
        <f t="shared" si="106"/>
        <v>316.84000000000003</v>
      </c>
      <c r="EM34" s="186">
        <f t="shared" si="107"/>
        <v>0</v>
      </c>
      <c r="EN34" s="186"/>
      <c r="EO34" s="186">
        <f t="shared" si="108"/>
        <v>0</v>
      </c>
      <c r="EP34" s="186">
        <f t="shared" si="109"/>
        <v>19.05</v>
      </c>
      <c r="EQ34" s="186">
        <f t="shared" si="110"/>
        <v>362.90250000000003</v>
      </c>
      <c r="ER34" s="186">
        <f t="shared" si="111"/>
        <v>0</v>
      </c>
      <c r="ES34" s="186"/>
      <c r="ET34" s="186">
        <f t="shared" si="112"/>
        <v>0</v>
      </c>
      <c r="EU34" s="186">
        <f t="shared" si="113"/>
        <v>2</v>
      </c>
      <c r="EV34" s="186">
        <f t="shared" si="114"/>
        <v>4</v>
      </c>
      <c r="EW34" s="186">
        <f t="shared" si="115"/>
        <v>0</v>
      </c>
      <c r="EX34" s="186"/>
      <c r="EY34" s="186">
        <f t="shared" si="116"/>
        <v>0</v>
      </c>
      <c r="EZ34" s="186">
        <f t="shared" si="117"/>
        <v>3.3333333333333357</v>
      </c>
      <c r="FA34" s="186">
        <f t="shared" si="118"/>
        <v>11.111111111111127</v>
      </c>
      <c r="FB34" s="186">
        <f t="shared" si="119"/>
        <v>0</v>
      </c>
      <c r="FC34" s="186"/>
      <c r="FD34" s="186">
        <f t="shared" si="120"/>
        <v>0</v>
      </c>
      <c r="FE34" s="186">
        <f t="shared" si="121"/>
        <v>4.75</v>
      </c>
      <c r="FF34" s="186">
        <f t="shared" si="122"/>
        <v>22.5625</v>
      </c>
      <c r="FG34" s="186">
        <f t="shared" si="123"/>
        <v>0</v>
      </c>
      <c r="FH34" s="186"/>
      <c r="FI34" s="186">
        <f t="shared" si="124"/>
        <v>0</v>
      </c>
      <c r="FJ34" s="186">
        <f t="shared" si="125"/>
        <v>5</v>
      </c>
      <c r="FK34" s="186">
        <f t="shared" si="126"/>
        <v>25</v>
      </c>
      <c r="FL34" s="186">
        <f t="shared" si="127"/>
        <v>0</v>
      </c>
      <c r="FM34" s="186"/>
      <c r="FN34" s="186">
        <f t="shared" si="128"/>
        <v>0</v>
      </c>
      <c r="FO34" s="186">
        <f t="shared" si="129"/>
        <v>7.25</v>
      </c>
      <c r="FP34" s="186">
        <f t="shared" si="130"/>
        <v>52.5625</v>
      </c>
      <c r="FQ34" s="186">
        <f t="shared" si="131"/>
        <v>0</v>
      </c>
      <c r="FR34" s="186"/>
      <c r="FS34" s="186">
        <f t="shared" si="132"/>
        <v>0</v>
      </c>
      <c r="FT34" s="186">
        <f t="shared" si="133"/>
        <v>7.8000000000000007</v>
      </c>
      <c r="FU34" s="186">
        <f t="shared" si="134"/>
        <v>60.840000000000011</v>
      </c>
      <c r="FV34" s="186">
        <f t="shared" si="135"/>
        <v>0</v>
      </c>
      <c r="FW34" s="186"/>
      <c r="FX34" s="186">
        <f t="shared" si="136"/>
        <v>0</v>
      </c>
      <c r="FY34" s="186">
        <f t="shared" si="137"/>
        <v>8.8000000000000007</v>
      </c>
      <c r="FZ34" s="186">
        <f t="shared" si="138"/>
        <v>77.440000000000012</v>
      </c>
      <c r="GA34" s="186">
        <f t="shared" si="139"/>
        <v>0</v>
      </c>
      <c r="GB34" s="186"/>
      <c r="GC34" s="186">
        <f t="shared" si="140"/>
        <v>0</v>
      </c>
      <c r="GD34" s="186">
        <f t="shared" si="141"/>
        <v>8.3999999999999986</v>
      </c>
      <c r="GE34" s="186">
        <f t="shared" si="142"/>
        <v>70.559999999999974</v>
      </c>
      <c r="GF34" s="186">
        <f t="shared" si="143"/>
        <v>0</v>
      </c>
      <c r="GG34" s="186"/>
      <c r="GH34" s="186">
        <f t="shared" si="144"/>
        <v>0</v>
      </c>
      <c r="GI34" s="186">
        <f t="shared" si="145"/>
        <v>10.8</v>
      </c>
      <c r="GJ34" s="186">
        <f t="shared" si="146"/>
        <v>116.64000000000001</v>
      </c>
      <c r="GK34" s="186">
        <f t="shared" si="147"/>
        <v>0</v>
      </c>
      <c r="GL34" s="186"/>
      <c r="GM34" s="186">
        <f t="shared" si="148"/>
        <v>0</v>
      </c>
      <c r="GN34" s="186">
        <f t="shared" si="149"/>
        <v>11.5</v>
      </c>
      <c r="GO34" s="186">
        <f t="shared" si="150"/>
        <v>132.25</v>
      </c>
      <c r="GP34" s="186">
        <f t="shared" si="151"/>
        <v>0</v>
      </c>
      <c r="GQ34" s="187"/>
      <c r="GR34" s="186">
        <f t="shared" si="152"/>
        <v>0</v>
      </c>
      <c r="GS34" s="186">
        <f t="shared" si="153"/>
        <v>12.166666666666668</v>
      </c>
      <c r="GT34" s="186">
        <f t="shared" si="154"/>
        <v>148.0277777777778</v>
      </c>
      <c r="GU34" s="186">
        <f t="shared" si="155"/>
        <v>0</v>
      </c>
      <c r="GV34" s="187"/>
      <c r="GW34" s="186">
        <f t="shared" si="156"/>
        <v>0</v>
      </c>
      <c r="GX34" s="186">
        <f t="shared" si="157"/>
        <v>12.666666666666668</v>
      </c>
      <c r="GY34" s="186">
        <f t="shared" si="158"/>
        <v>160.44444444444449</v>
      </c>
      <c r="GZ34" s="186">
        <f t="shared" si="159"/>
        <v>0</v>
      </c>
    </row>
    <row r="35" spans="1:208">
      <c r="A35" s="178">
        <f t="shared" si="160"/>
        <v>39</v>
      </c>
      <c r="B35" s="179" t="s">
        <v>22</v>
      </c>
      <c r="C35" s="180">
        <f t="shared" si="161"/>
        <v>39.9</v>
      </c>
      <c r="D35" s="186"/>
      <c r="E35" s="186">
        <f t="shared" si="162"/>
        <v>0</v>
      </c>
      <c r="F35" s="186">
        <f t="shared" si="163"/>
        <v>3.7142857142857153</v>
      </c>
      <c r="G35" s="186">
        <f t="shared" si="164"/>
        <v>13.795918367346946</v>
      </c>
      <c r="H35" s="186">
        <f t="shared" si="165"/>
        <v>0</v>
      </c>
      <c r="I35" s="186"/>
      <c r="J35" s="186">
        <f t="shared" si="4"/>
        <v>0</v>
      </c>
      <c r="K35" s="186">
        <f t="shared" si="5"/>
        <v>3.125</v>
      </c>
      <c r="L35" s="186">
        <f t="shared" si="6"/>
        <v>9.765625</v>
      </c>
      <c r="M35" s="186">
        <f t="shared" si="7"/>
        <v>0</v>
      </c>
      <c r="N35" s="186"/>
      <c r="O35" s="186">
        <f t="shared" si="8"/>
        <v>0</v>
      </c>
      <c r="P35" s="186">
        <f t="shared" si="9"/>
        <v>6.2000000000000028</v>
      </c>
      <c r="Q35" s="186">
        <f t="shared" si="10"/>
        <v>38.440000000000033</v>
      </c>
      <c r="R35" s="186">
        <f t="shared" si="11"/>
        <v>0</v>
      </c>
      <c r="S35" s="186"/>
      <c r="T35" s="186">
        <f t="shared" si="12"/>
        <v>0</v>
      </c>
      <c r="U35" s="186">
        <f t="shared" si="13"/>
        <v>6.3333333333333357</v>
      </c>
      <c r="V35" s="186">
        <f t="shared" si="14"/>
        <v>40.111111111111143</v>
      </c>
      <c r="W35" s="186">
        <f t="shared" si="15"/>
        <v>0</v>
      </c>
      <c r="X35" s="186"/>
      <c r="Y35" s="186">
        <f t="shared" si="16"/>
        <v>0</v>
      </c>
      <c r="Z35" s="186">
        <f t="shared" si="17"/>
        <v>7.4285714285714306</v>
      </c>
      <c r="AA35" s="186">
        <f t="shared" si="18"/>
        <v>55.183673469387784</v>
      </c>
      <c r="AB35" s="186">
        <f t="shared" si="19"/>
        <v>0</v>
      </c>
      <c r="AC35" s="186"/>
      <c r="AD35" s="186">
        <f t="shared" si="20"/>
        <v>0</v>
      </c>
      <c r="AE35" s="186">
        <f t="shared" si="21"/>
        <v>9.1428571428571423</v>
      </c>
      <c r="AF35" s="186">
        <f t="shared" si="22"/>
        <v>83.591836734693871</v>
      </c>
      <c r="AG35" s="186">
        <f t="shared" si="23"/>
        <v>0</v>
      </c>
      <c r="AH35" s="186"/>
      <c r="AI35" s="186">
        <f t="shared" si="24"/>
        <v>0</v>
      </c>
      <c r="AJ35" s="186">
        <f t="shared" si="25"/>
        <v>9.625</v>
      </c>
      <c r="AK35" s="186">
        <f t="shared" si="26"/>
        <v>92.640625</v>
      </c>
      <c r="AL35" s="186">
        <f t="shared" si="27"/>
        <v>0</v>
      </c>
      <c r="AM35" s="186"/>
      <c r="AN35" s="186">
        <f t="shared" si="28"/>
        <v>0</v>
      </c>
      <c r="AO35" s="186">
        <f t="shared" si="29"/>
        <v>10.888888888888889</v>
      </c>
      <c r="AP35" s="186">
        <f t="shared" si="30"/>
        <v>118.56790123456791</v>
      </c>
      <c r="AQ35" s="186">
        <f t="shared" si="31"/>
        <v>0</v>
      </c>
      <c r="AR35" s="186"/>
      <c r="AS35" s="186">
        <f t="shared" si="32"/>
        <v>0</v>
      </c>
      <c r="AT35" s="186">
        <f t="shared" si="33"/>
        <v>9.8999999999999986</v>
      </c>
      <c r="AU35" s="186">
        <f t="shared" si="34"/>
        <v>98.009999999999977</v>
      </c>
      <c r="AV35" s="186">
        <f t="shared" si="35"/>
        <v>0</v>
      </c>
      <c r="AW35" s="186"/>
      <c r="AX35" s="186">
        <f t="shared" si="36"/>
        <v>0</v>
      </c>
      <c r="AY35" s="186">
        <f t="shared" si="37"/>
        <v>12.600000000000001</v>
      </c>
      <c r="AZ35" s="186">
        <f t="shared" si="38"/>
        <v>158.76000000000005</v>
      </c>
      <c r="BA35" s="186">
        <f t="shared" si="39"/>
        <v>0</v>
      </c>
      <c r="BB35" s="186"/>
      <c r="BC35" s="186">
        <f t="shared" si="40"/>
        <v>0</v>
      </c>
      <c r="BD35" s="186">
        <f t="shared" si="41"/>
        <v>13</v>
      </c>
      <c r="BE35" s="186">
        <f t="shared" si="42"/>
        <v>169</v>
      </c>
      <c r="BF35" s="186">
        <f t="shared" si="43"/>
        <v>0</v>
      </c>
      <c r="BG35" s="186"/>
      <c r="BH35" s="186">
        <f t="shared" si="44"/>
        <v>0</v>
      </c>
      <c r="BI35" s="186">
        <f t="shared" si="45"/>
        <v>13.5</v>
      </c>
      <c r="BJ35" s="186">
        <f t="shared" si="46"/>
        <v>182.25</v>
      </c>
      <c r="BK35" s="186">
        <f t="shared" si="47"/>
        <v>0</v>
      </c>
      <c r="BL35" s="186"/>
      <c r="BM35" s="186">
        <f t="shared" si="48"/>
        <v>0</v>
      </c>
      <c r="BN35" s="186">
        <f t="shared" si="49"/>
        <v>12.75</v>
      </c>
      <c r="BO35" s="186">
        <f t="shared" si="50"/>
        <v>162.5625</v>
      </c>
      <c r="BP35" s="186">
        <f t="shared" si="51"/>
        <v>0</v>
      </c>
      <c r="BQ35" s="186"/>
      <c r="BR35" s="186">
        <f t="shared" si="52"/>
        <v>0</v>
      </c>
      <c r="BS35" s="186">
        <f t="shared" si="53"/>
        <v>14.600000000000001</v>
      </c>
      <c r="BT35" s="186">
        <f t="shared" si="54"/>
        <v>213.16000000000005</v>
      </c>
      <c r="BU35" s="186">
        <f t="shared" si="55"/>
        <v>0</v>
      </c>
      <c r="BV35" s="186"/>
      <c r="BW35" s="186">
        <f t="shared" si="56"/>
        <v>0</v>
      </c>
      <c r="BX35" s="186">
        <f t="shared" si="57"/>
        <v>14.428571428571427</v>
      </c>
      <c r="BY35" s="186">
        <f t="shared" si="58"/>
        <v>208.18367346938771</v>
      </c>
      <c r="BZ35" s="186">
        <f t="shared" si="59"/>
        <v>0</v>
      </c>
      <c r="CA35" s="186"/>
      <c r="CB35" s="186">
        <f t="shared" si="60"/>
        <v>0</v>
      </c>
      <c r="CC35" s="186">
        <f t="shared" si="61"/>
        <v>14.5</v>
      </c>
      <c r="CD35" s="186">
        <f t="shared" si="62"/>
        <v>210.25</v>
      </c>
      <c r="CE35" s="186">
        <f t="shared" si="63"/>
        <v>0</v>
      </c>
      <c r="CF35" s="186"/>
      <c r="CG35" s="186">
        <f t="shared" si="64"/>
        <v>0</v>
      </c>
      <c r="CH35" s="186">
        <f t="shared" si="65"/>
        <v>15</v>
      </c>
      <c r="CI35" s="186">
        <f t="shared" si="66"/>
        <v>225</v>
      </c>
      <c r="CJ35" s="186">
        <f t="shared" si="67"/>
        <v>0</v>
      </c>
      <c r="CK35" s="186"/>
      <c r="CL35" s="186">
        <f t="shared" si="68"/>
        <v>0</v>
      </c>
      <c r="CM35" s="186">
        <f t="shared" si="69"/>
        <v>15.399999999999999</v>
      </c>
      <c r="CN35" s="186">
        <f t="shared" si="70"/>
        <v>237.15999999999997</v>
      </c>
      <c r="CO35" s="186">
        <f t="shared" si="71"/>
        <v>0</v>
      </c>
      <c r="CP35" s="186"/>
      <c r="CQ35" s="186">
        <f t="shared" si="72"/>
        <v>0</v>
      </c>
      <c r="CR35" s="186">
        <f t="shared" si="73"/>
        <v>16</v>
      </c>
      <c r="CS35" s="186">
        <f t="shared" si="74"/>
        <v>256</v>
      </c>
      <c r="CT35" s="186">
        <f t="shared" si="75"/>
        <v>0</v>
      </c>
      <c r="CU35" s="186"/>
      <c r="CV35" s="186">
        <f t="shared" si="76"/>
        <v>0</v>
      </c>
      <c r="CW35" s="186">
        <f t="shared" si="77"/>
        <v>16</v>
      </c>
      <c r="CX35" s="186">
        <f t="shared" si="78"/>
        <v>256</v>
      </c>
      <c r="CY35" s="186">
        <f t="shared" si="79"/>
        <v>0</v>
      </c>
      <c r="CZ35" s="186"/>
      <c r="DA35" s="186">
        <f t="shared" si="80"/>
        <v>0</v>
      </c>
      <c r="DB35" s="186">
        <f t="shared" si="81"/>
        <v>16</v>
      </c>
      <c r="DC35" s="186">
        <f t="shared" si="82"/>
        <v>256</v>
      </c>
      <c r="DD35" s="186">
        <f t="shared" si="83"/>
        <v>0</v>
      </c>
      <c r="DE35" s="186"/>
      <c r="DF35" s="186">
        <f t="shared" si="84"/>
        <v>0</v>
      </c>
      <c r="DG35" s="186">
        <f t="shared" si="85"/>
        <v>13.25</v>
      </c>
      <c r="DH35" s="186">
        <f t="shared" si="86"/>
        <v>175.5625</v>
      </c>
      <c r="DI35" s="186">
        <f t="shared" si="87"/>
        <v>0</v>
      </c>
      <c r="DJ35" s="187"/>
      <c r="DK35" s="186">
        <f t="shared" si="88"/>
        <v>0</v>
      </c>
      <c r="DL35" s="186">
        <f t="shared" si="89"/>
        <v>14.444444444444443</v>
      </c>
      <c r="DM35" s="186">
        <f t="shared" si="90"/>
        <v>208.64197530864192</v>
      </c>
      <c r="DN35" s="186">
        <f t="shared" si="91"/>
        <v>0</v>
      </c>
      <c r="DO35" s="187"/>
      <c r="DP35" s="186">
        <f t="shared" si="92"/>
        <v>0</v>
      </c>
      <c r="DQ35" s="186">
        <f t="shared" si="93"/>
        <v>15.7</v>
      </c>
      <c r="DR35" s="186">
        <f t="shared" si="94"/>
        <v>246.48999999999998</v>
      </c>
      <c r="DS35" s="186">
        <f t="shared" si="95"/>
        <v>0</v>
      </c>
      <c r="DT35" s="187"/>
      <c r="DU35" s="186">
        <f t="shared" si="0"/>
        <v>0</v>
      </c>
      <c r="DV35" s="186">
        <f t="shared" si="1"/>
        <v>16.444444444444443</v>
      </c>
      <c r="DW35" s="186">
        <f t="shared" si="2"/>
        <v>270.41975308641969</v>
      </c>
      <c r="DX35" s="186">
        <f t="shared" si="3"/>
        <v>0</v>
      </c>
      <c r="DY35" s="186"/>
      <c r="DZ35" s="186">
        <f t="shared" si="96"/>
        <v>0</v>
      </c>
      <c r="EA35" s="186">
        <f t="shared" si="97"/>
        <v>16.642857142857142</v>
      </c>
      <c r="EB35" s="186">
        <f t="shared" si="98"/>
        <v>276.98469387755102</v>
      </c>
      <c r="EC35" s="186">
        <f t="shared" si="99"/>
        <v>0</v>
      </c>
      <c r="ED35" s="186"/>
      <c r="EE35" s="186">
        <f t="shared" si="100"/>
        <v>0</v>
      </c>
      <c r="EF35" s="186">
        <f t="shared" si="101"/>
        <v>18</v>
      </c>
      <c r="EG35" s="186">
        <f t="shared" si="102"/>
        <v>324</v>
      </c>
      <c r="EH35" s="186">
        <f t="shared" si="103"/>
        <v>0</v>
      </c>
      <c r="EI35" s="186"/>
      <c r="EJ35" s="186">
        <f t="shared" si="104"/>
        <v>0</v>
      </c>
      <c r="EK35" s="186">
        <f t="shared" si="105"/>
        <v>18.8</v>
      </c>
      <c r="EL35" s="186">
        <f t="shared" si="106"/>
        <v>353.44000000000005</v>
      </c>
      <c r="EM35" s="186">
        <f t="shared" si="107"/>
        <v>0</v>
      </c>
      <c r="EN35" s="186"/>
      <c r="EO35" s="186">
        <f t="shared" si="108"/>
        <v>0</v>
      </c>
      <c r="EP35" s="186">
        <f t="shared" si="109"/>
        <v>20.05</v>
      </c>
      <c r="EQ35" s="186">
        <f t="shared" si="110"/>
        <v>402.00250000000005</v>
      </c>
      <c r="ER35" s="186">
        <f t="shared" si="111"/>
        <v>0</v>
      </c>
      <c r="ES35" s="186"/>
      <c r="ET35" s="186">
        <f t="shared" si="112"/>
        <v>0</v>
      </c>
      <c r="EU35" s="186">
        <f t="shared" si="113"/>
        <v>3</v>
      </c>
      <c r="EV35" s="186">
        <f t="shared" si="114"/>
        <v>9</v>
      </c>
      <c r="EW35" s="186">
        <f t="shared" si="115"/>
        <v>0</v>
      </c>
      <c r="EX35" s="186"/>
      <c r="EY35" s="186">
        <f t="shared" si="116"/>
        <v>0</v>
      </c>
      <c r="EZ35" s="186">
        <f t="shared" si="117"/>
        <v>4.3333333333333357</v>
      </c>
      <c r="FA35" s="186">
        <f t="shared" si="118"/>
        <v>18.7777777777778</v>
      </c>
      <c r="FB35" s="186">
        <f t="shared" si="119"/>
        <v>0</v>
      </c>
      <c r="FC35" s="186"/>
      <c r="FD35" s="186">
        <f t="shared" si="120"/>
        <v>0</v>
      </c>
      <c r="FE35" s="186">
        <f t="shared" si="121"/>
        <v>5.75</v>
      </c>
      <c r="FF35" s="186">
        <f t="shared" si="122"/>
        <v>33.0625</v>
      </c>
      <c r="FG35" s="186">
        <f t="shared" si="123"/>
        <v>0</v>
      </c>
      <c r="FH35" s="186"/>
      <c r="FI35" s="186">
        <f t="shared" si="124"/>
        <v>0</v>
      </c>
      <c r="FJ35" s="186">
        <f t="shared" si="125"/>
        <v>6</v>
      </c>
      <c r="FK35" s="186">
        <f t="shared" si="126"/>
        <v>36</v>
      </c>
      <c r="FL35" s="186">
        <f t="shared" si="127"/>
        <v>0</v>
      </c>
      <c r="FM35" s="186"/>
      <c r="FN35" s="186">
        <f t="shared" si="128"/>
        <v>0</v>
      </c>
      <c r="FO35" s="186">
        <f t="shared" si="129"/>
        <v>8.25</v>
      </c>
      <c r="FP35" s="186">
        <f t="shared" si="130"/>
        <v>68.0625</v>
      </c>
      <c r="FQ35" s="186">
        <f t="shared" si="131"/>
        <v>0</v>
      </c>
      <c r="FR35" s="186"/>
      <c r="FS35" s="186">
        <f t="shared" si="132"/>
        <v>0</v>
      </c>
      <c r="FT35" s="186">
        <f t="shared" si="133"/>
        <v>8.8000000000000007</v>
      </c>
      <c r="FU35" s="186">
        <f t="shared" si="134"/>
        <v>77.440000000000012</v>
      </c>
      <c r="FV35" s="186">
        <f t="shared" si="135"/>
        <v>0</v>
      </c>
      <c r="FW35" s="186"/>
      <c r="FX35" s="186">
        <f t="shared" si="136"/>
        <v>0</v>
      </c>
      <c r="FY35" s="186">
        <f t="shared" si="137"/>
        <v>9.8000000000000007</v>
      </c>
      <c r="FZ35" s="186">
        <f t="shared" si="138"/>
        <v>96.04000000000002</v>
      </c>
      <c r="GA35" s="186">
        <f t="shared" si="139"/>
        <v>0</v>
      </c>
      <c r="GB35" s="186"/>
      <c r="GC35" s="186">
        <f t="shared" si="140"/>
        <v>0</v>
      </c>
      <c r="GD35" s="186">
        <f t="shared" si="141"/>
        <v>9.3999999999999986</v>
      </c>
      <c r="GE35" s="186">
        <f t="shared" si="142"/>
        <v>88.359999999999971</v>
      </c>
      <c r="GF35" s="186">
        <f t="shared" si="143"/>
        <v>0</v>
      </c>
      <c r="GG35" s="186"/>
      <c r="GH35" s="186">
        <f t="shared" si="144"/>
        <v>0</v>
      </c>
      <c r="GI35" s="186">
        <f t="shared" si="145"/>
        <v>11.8</v>
      </c>
      <c r="GJ35" s="186">
        <f t="shared" si="146"/>
        <v>139.24</v>
      </c>
      <c r="GK35" s="186">
        <f t="shared" si="147"/>
        <v>0</v>
      </c>
      <c r="GL35" s="186"/>
      <c r="GM35" s="186">
        <f t="shared" si="148"/>
        <v>0</v>
      </c>
      <c r="GN35" s="186">
        <f t="shared" si="149"/>
        <v>12.5</v>
      </c>
      <c r="GO35" s="186">
        <f t="shared" si="150"/>
        <v>156.25</v>
      </c>
      <c r="GP35" s="186">
        <f t="shared" si="151"/>
        <v>0</v>
      </c>
      <c r="GQ35" s="187"/>
      <c r="GR35" s="186">
        <f t="shared" si="152"/>
        <v>0</v>
      </c>
      <c r="GS35" s="186">
        <f t="shared" si="153"/>
        <v>13.166666666666668</v>
      </c>
      <c r="GT35" s="186">
        <f t="shared" si="154"/>
        <v>173.36111111111114</v>
      </c>
      <c r="GU35" s="186">
        <f t="shared" si="155"/>
        <v>0</v>
      </c>
      <c r="GV35" s="187"/>
      <c r="GW35" s="186">
        <f t="shared" si="156"/>
        <v>0</v>
      </c>
      <c r="GX35" s="186">
        <f t="shared" si="157"/>
        <v>13.666666666666668</v>
      </c>
      <c r="GY35" s="186">
        <f t="shared" si="158"/>
        <v>186.7777777777778</v>
      </c>
      <c r="GZ35" s="186">
        <f t="shared" si="159"/>
        <v>0</v>
      </c>
    </row>
    <row r="36" spans="1:208">
      <c r="A36" s="178">
        <f t="shared" si="160"/>
        <v>40</v>
      </c>
      <c r="B36" s="179" t="s">
        <v>22</v>
      </c>
      <c r="C36" s="180">
        <f t="shared" si="161"/>
        <v>40.9</v>
      </c>
      <c r="D36" s="186"/>
      <c r="E36" s="186">
        <f t="shared" si="162"/>
        <v>0</v>
      </c>
      <c r="F36" s="186">
        <f t="shared" si="163"/>
        <v>4.7142857142857153</v>
      </c>
      <c r="G36" s="186">
        <f t="shared" si="164"/>
        <v>22.224489795918377</v>
      </c>
      <c r="H36" s="186">
        <f t="shared" si="165"/>
        <v>0</v>
      </c>
      <c r="I36" s="186"/>
      <c r="J36" s="186">
        <f t="shared" si="4"/>
        <v>0</v>
      </c>
      <c r="K36" s="186">
        <f t="shared" si="5"/>
        <v>4.125</v>
      </c>
      <c r="L36" s="186">
        <f t="shared" si="6"/>
        <v>17.015625</v>
      </c>
      <c r="M36" s="186">
        <f t="shared" si="7"/>
        <v>0</v>
      </c>
      <c r="N36" s="186"/>
      <c r="O36" s="186">
        <f t="shared" si="8"/>
        <v>0</v>
      </c>
      <c r="P36" s="186">
        <f t="shared" si="9"/>
        <v>7.2000000000000028</v>
      </c>
      <c r="Q36" s="186">
        <f t="shared" si="10"/>
        <v>51.840000000000039</v>
      </c>
      <c r="R36" s="186">
        <f t="shared" si="11"/>
        <v>0</v>
      </c>
      <c r="S36" s="186"/>
      <c r="T36" s="186">
        <f t="shared" si="12"/>
        <v>0</v>
      </c>
      <c r="U36" s="186">
        <f t="shared" si="13"/>
        <v>7.3333333333333357</v>
      </c>
      <c r="V36" s="186">
        <f t="shared" si="14"/>
        <v>53.777777777777814</v>
      </c>
      <c r="W36" s="186">
        <f t="shared" si="15"/>
        <v>0</v>
      </c>
      <c r="X36" s="186"/>
      <c r="Y36" s="186">
        <f t="shared" si="16"/>
        <v>0</v>
      </c>
      <c r="Z36" s="186">
        <f t="shared" si="17"/>
        <v>8.4285714285714306</v>
      </c>
      <c r="AA36" s="186">
        <f t="shared" si="18"/>
        <v>71.040816326530646</v>
      </c>
      <c r="AB36" s="186">
        <f t="shared" si="19"/>
        <v>0</v>
      </c>
      <c r="AC36" s="186"/>
      <c r="AD36" s="186">
        <f t="shared" si="20"/>
        <v>0</v>
      </c>
      <c r="AE36" s="186">
        <f t="shared" si="21"/>
        <v>10.142857142857142</v>
      </c>
      <c r="AF36" s="186">
        <f t="shared" si="22"/>
        <v>102.87755102040815</v>
      </c>
      <c r="AG36" s="186">
        <f t="shared" si="23"/>
        <v>0</v>
      </c>
      <c r="AH36" s="186"/>
      <c r="AI36" s="186">
        <f t="shared" si="24"/>
        <v>0</v>
      </c>
      <c r="AJ36" s="186">
        <f t="shared" si="25"/>
        <v>10.625</v>
      </c>
      <c r="AK36" s="186">
        <f t="shared" si="26"/>
        <v>112.890625</v>
      </c>
      <c r="AL36" s="186">
        <f t="shared" si="27"/>
        <v>0</v>
      </c>
      <c r="AM36" s="186"/>
      <c r="AN36" s="186">
        <f t="shared" si="28"/>
        <v>0</v>
      </c>
      <c r="AO36" s="186">
        <f t="shared" si="29"/>
        <v>11.888888888888889</v>
      </c>
      <c r="AP36" s="186">
        <f t="shared" si="30"/>
        <v>141.3456790123457</v>
      </c>
      <c r="AQ36" s="186">
        <f t="shared" si="31"/>
        <v>0</v>
      </c>
      <c r="AR36" s="186"/>
      <c r="AS36" s="186">
        <f t="shared" si="32"/>
        <v>0</v>
      </c>
      <c r="AT36" s="186">
        <f t="shared" si="33"/>
        <v>10.899999999999999</v>
      </c>
      <c r="AU36" s="186">
        <f t="shared" si="34"/>
        <v>118.80999999999997</v>
      </c>
      <c r="AV36" s="186">
        <f t="shared" si="35"/>
        <v>0</v>
      </c>
      <c r="AW36" s="186"/>
      <c r="AX36" s="186">
        <f t="shared" si="36"/>
        <v>0</v>
      </c>
      <c r="AY36" s="186">
        <f t="shared" si="37"/>
        <v>13.600000000000001</v>
      </c>
      <c r="AZ36" s="186">
        <f t="shared" si="38"/>
        <v>184.96000000000004</v>
      </c>
      <c r="BA36" s="186">
        <f t="shared" si="39"/>
        <v>0</v>
      </c>
      <c r="BB36" s="186"/>
      <c r="BC36" s="186">
        <f t="shared" si="40"/>
        <v>0</v>
      </c>
      <c r="BD36" s="186">
        <f t="shared" si="41"/>
        <v>14</v>
      </c>
      <c r="BE36" s="186">
        <f t="shared" si="42"/>
        <v>196</v>
      </c>
      <c r="BF36" s="186">
        <f t="shared" si="43"/>
        <v>0</v>
      </c>
      <c r="BG36" s="186"/>
      <c r="BH36" s="186">
        <f t="shared" si="44"/>
        <v>0</v>
      </c>
      <c r="BI36" s="186">
        <f t="shared" si="45"/>
        <v>14.5</v>
      </c>
      <c r="BJ36" s="186">
        <f t="shared" si="46"/>
        <v>210.25</v>
      </c>
      <c r="BK36" s="186">
        <f t="shared" si="47"/>
        <v>0</v>
      </c>
      <c r="BL36" s="186"/>
      <c r="BM36" s="186">
        <f t="shared" si="48"/>
        <v>0</v>
      </c>
      <c r="BN36" s="186">
        <f t="shared" si="49"/>
        <v>13.75</v>
      </c>
      <c r="BO36" s="186">
        <f t="shared" si="50"/>
        <v>189.0625</v>
      </c>
      <c r="BP36" s="186">
        <f t="shared" si="51"/>
        <v>0</v>
      </c>
      <c r="BQ36" s="186"/>
      <c r="BR36" s="186">
        <f t="shared" si="52"/>
        <v>0</v>
      </c>
      <c r="BS36" s="186">
        <f t="shared" si="53"/>
        <v>15.600000000000001</v>
      </c>
      <c r="BT36" s="186">
        <f t="shared" si="54"/>
        <v>243.36000000000004</v>
      </c>
      <c r="BU36" s="186">
        <f t="shared" si="55"/>
        <v>0</v>
      </c>
      <c r="BV36" s="186"/>
      <c r="BW36" s="186">
        <f t="shared" si="56"/>
        <v>0</v>
      </c>
      <c r="BX36" s="186">
        <f t="shared" si="57"/>
        <v>15.428571428571427</v>
      </c>
      <c r="BY36" s="186">
        <f t="shared" si="58"/>
        <v>238.04081632653057</v>
      </c>
      <c r="BZ36" s="186">
        <f t="shared" si="59"/>
        <v>0</v>
      </c>
      <c r="CA36" s="186"/>
      <c r="CB36" s="186">
        <f t="shared" si="60"/>
        <v>0</v>
      </c>
      <c r="CC36" s="186">
        <f t="shared" si="61"/>
        <v>15.5</v>
      </c>
      <c r="CD36" s="186">
        <f t="shared" si="62"/>
        <v>240.25</v>
      </c>
      <c r="CE36" s="186">
        <f t="shared" si="63"/>
        <v>0</v>
      </c>
      <c r="CF36" s="186"/>
      <c r="CG36" s="186">
        <f t="shared" si="64"/>
        <v>0</v>
      </c>
      <c r="CH36" s="186">
        <f t="shared" si="65"/>
        <v>16</v>
      </c>
      <c r="CI36" s="186">
        <f t="shared" si="66"/>
        <v>256</v>
      </c>
      <c r="CJ36" s="186">
        <f t="shared" si="67"/>
        <v>0</v>
      </c>
      <c r="CK36" s="186"/>
      <c r="CL36" s="186">
        <f t="shared" si="68"/>
        <v>0</v>
      </c>
      <c r="CM36" s="186">
        <f t="shared" si="69"/>
        <v>16.399999999999999</v>
      </c>
      <c r="CN36" s="186">
        <f t="shared" si="70"/>
        <v>268.95999999999998</v>
      </c>
      <c r="CO36" s="186">
        <f t="shared" si="71"/>
        <v>0</v>
      </c>
      <c r="CP36" s="186"/>
      <c r="CQ36" s="186">
        <f t="shared" si="72"/>
        <v>0</v>
      </c>
      <c r="CR36" s="186">
        <f t="shared" si="73"/>
        <v>17</v>
      </c>
      <c r="CS36" s="186">
        <f t="shared" si="74"/>
        <v>289</v>
      </c>
      <c r="CT36" s="186">
        <f t="shared" si="75"/>
        <v>0</v>
      </c>
      <c r="CU36" s="186"/>
      <c r="CV36" s="186">
        <f t="shared" si="76"/>
        <v>0</v>
      </c>
      <c r="CW36" s="186">
        <f t="shared" si="77"/>
        <v>17</v>
      </c>
      <c r="CX36" s="186">
        <f t="shared" si="78"/>
        <v>289</v>
      </c>
      <c r="CY36" s="186">
        <f t="shared" si="79"/>
        <v>0</v>
      </c>
      <c r="CZ36" s="186"/>
      <c r="DA36" s="186">
        <f t="shared" si="80"/>
        <v>0</v>
      </c>
      <c r="DB36" s="186">
        <f t="shared" si="81"/>
        <v>17</v>
      </c>
      <c r="DC36" s="186">
        <f t="shared" si="82"/>
        <v>289</v>
      </c>
      <c r="DD36" s="186">
        <f t="shared" si="83"/>
        <v>0</v>
      </c>
      <c r="DE36" s="186"/>
      <c r="DF36" s="186">
        <f t="shared" si="84"/>
        <v>0</v>
      </c>
      <c r="DG36" s="186">
        <f t="shared" si="85"/>
        <v>14.25</v>
      </c>
      <c r="DH36" s="186">
        <f t="shared" si="86"/>
        <v>203.0625</v>
      </c>
      <c r="DI36" s="186">
        <f t="shared" si="87"/>
        <v>0</v>
      </c>
      <c r="DJ36" s="187"/>
      <c r="DK36" s="186">
        <f t="shared" si="88"/>
        <v>0</v>
      </c>
      <c r="DL36" s="186">
        <f t="shared" si="89"/>
        <v>15.444444444444443</v>
      </c>
      <c r="DM36" s="186">
        <f t="shared" si="90"/>
        <v>238.5308641975308</v>
      </c>
      <c r="DN36" s="186">
        <f t="shared" si="91"/>
        <v>0</v>
      </c>
      <c r="DO36" s="187"/>
      <c r="DP36" s="186">
        <f t="shared" si="92"/>
        <v>0</v>
      </c>
      <c r="DQ36" s="186">
        <f t="shared" si="93"/>
        <v>16.7</v>
      </c>
      <c r="DR36" s="186">
        <f t="shared" si="94"/>
        <v>278.89</v>
      </c>
      <c r="DS36" s="186">
        <f t="shared" si="95"/>
        <v>0</v>
      </c>
      <c r="DT36" s="187"/>
      <c r="DU36" s="186">
        <f t="shared" si="0"/>
        <v>0</v>
      </c>
      <c r="DV36" s="186">
        <f t="shared" si="1"/>
        <v>17.444444444444443</v>
      </c>
      <c r="DW36" s="186">
        <f t="shared" si="2"/>
        <v>304.3086419753086</v>
      </c>
      <c r="DX36" s="186">
        <f t="shared" si="3"/>
        <v>0</v>
      </c>
      <c r="DY36" s="186"/>
      <c r="DZ36" s="186">
        <f t="shared" si="96"/>
        <v>0</v>
      </c>
      <c r="EA36" s="186">
        <f t="shared" si="97"/>
        <v>17.642857142857142</v>
      </c>
      <c r="EB36" s="186">
        <f t="shared" si="98"/>
        <v>311.2704081632653</v>
      </c>
      <c r="EC36" s="186">
        <f t="shared" si="99"/>
        <v>0</v>
      </c>
      <c r="ED36" s="186"/>
      <c r="EE36" s="186">
        <f t="shared" si="100"/>
        <v>0</v>
      </c>
      <c r="EF36" s="186">
        <f t="shared" si="101"/>
        <v>19</v>
      </c>
      <c r="EG36" s="186">
        <f t="shared" si="102"/>
        <v>361</v>
      </c>
      <c r="EH36" s="186">
        <f t="shared" si="103"/>
        <v>0</v>
      </c>
      <c r="EI36" s="186"/>
      <c r="EJ36" s="186">
        <f t="shared" si="104"/>
        <v>0</v>
      </c>
      <c r="EK36" s="186">
        <f t="shared" si="105"/>
        <v>19.8</v>
      </c>
      <c r="EL36" s="186">
        <f t="shared" si="106"/>
        <v>392.04</v>
      </c>
      <c r="EM36" s="186">
        <f t="shared" si="107"/>
        <v>0</v>
      </c>
      <c r="EN36" s="186"/>
      <c r="EO36" s="186">
        <f t="shared" si="108"/>
        <v>0</v>
      </c>
      <c r="EP36" s="186">
        <f t="shared" si="109"/>
        <v>21.05</v>
      </c>
      <c r="EQ36" s="186">
        <f t="shared" si="110"/>
        <v>443.10250000000002</v>
      </c>
      <c r="ER36" s="186">
        <f t="shared" si="111"/>
        <v>0</v>
      </c>
      <c r="ES36" s="186"/>
      <c r="ET36" s="186">
        <f t="shared" si="112"/>
        <v>0</v>
      </c>
      <c r="EU36" s="186">
        <f t="shared" si="113"/>
        <v>4</v>
      </c>
      <c r="EV36" s="186">
        <f t="shared" si="114"/>
        <v>16</v>
      </c>
      <c r="EW36" s="186">
        <f t="shared" si="115"/>
        <v>0</v>
      </c>
      <c r="EX36" s="186"/>
      <c r="EY36" s="186">
        <f t="shared" si="116"/>
        <v>0</v>
      </c>
      <c r="EZ36" s="186">
        <f t="shared" si="117"/>
        <v>5.3333333333333357</v>
      </c>
      <c r="FA36" s="186">
        <f t="shared" si="118"/>
        <v>28.444444444444471</v>
      </c>
      <c r="FB36" s="186">
        <f t="shared" si="119"/>
        <v>0</v>
      </c>
      <c r="FC36" s="186"/>
      <c r="FD36" s="186">
        <f t="shared" si="120"/>
        <v>0</v>
      </c>
      <c r="FE36" s="186">
        <f t="shared" si="121"/>
        <v>6.75</v>
      </c>
      <c r="FF36" s="186">
        <f t="shared" si="122"/>
        <v>45.5625</v>
      </c>
      <c r="FG36" s="186">
        <f t="shared" si="123"/>
        <v>0</v>
      </c>
      <c r="FH36" s="186"/>
      <c r="FI36" s="186">
        <f t="shared" si="124"/>
        <v>0</v>
      </c>
      <c r="FJ36" s="186">
        <f t="shared" si="125"/>
        <v>7</v>
      </c>
      <c r="FK36" s="186">
        <f t="shared" si="126"/>
        <v>49</v>
      </c>
      <c r="FL36" s="186">
        <f t="shared" si="127"/>
        <v>0</v>
      </c>
      <c r="FM36" s="186"/>
      <c r="FN36" s="186">
        <f t="shared" si="128"/>
        <v>0</v>
      </c>
      <c r="FO36" s="186">
        <f t="shared" si="129"/>
        <v>9.25</v>
      </c>
      <c r="FP36" s="186">
        <f t="shared" si="130"/>
        <v>85.5625</v>
      </c>
      <c r="FQ36" s="186">
        <f t="shared" si="131"/>
        <v>0</v>
      </c>
      <c r="FR36" s="186"/>
      <c r="FS36" s="186">
        <f t="shared" si="132"/>
        <v>0</v>
      </c>
      <c r="FT36" s="186">
        <f t="shared" si="133"/>
        <v>9.8000000000000007</v>
      </c>
      <c r="FU36" s="186">
        <f t="shared" si="134"/>
        <v>96.04000000000002</v>
      </c>
      <c r="FV36" s="186">
        <f t="shared" si="135"/>
        <v>0</v>
      </c>
      <c r="FW36" s="186"/>
      <c r="FX36" s="186">
        <f t="shared" si="136"/>
        <v>0</v>
      </c>
      <c r="FY36" s="186">
        <f t="shared" si="137"/>
        <v>10.8</v>
      </c>
      <c r="FZ36" s="186">
        <f t="shared" si="138"/>
        <v>116.64000000000001</v>
      </c>
      <c r="GA36" s="186">
        <f t="shared" si="139"/>
        <v>0</v>
      </c>
      <c r="GB36" s="186"/>
      <c r="GC36" s="186">
        <f t="shared" si="140"/>
        <v>0</v>
      </c>
      <c r="GD36" s="186">
        <f t="shared" si="141"/>
        <v>10.399999999999999</v>
      </c>
      <c r="GE36" s="186">
        <f t="shared" si="142"/>
        <v>108.15999999999997</v>
      </c>
      <c r="GF36" s="186">
        <f t="shared" si="143"/>
        <v>0</v>
      </c>
      <c r="GG36" s="186"/>
      <c r="GH36" s="186">
        <f t="shared" si="144"/>
        <v>0</v>
      </c>
      <c r="GI36" s="186">
        <f t="shared" si="145"/>
        <v>12.8</v>
      </c>
      <c r="GJ36" s="186">
        <f t="shared" si="146"/>
        <v>163.84000000000003</v>
      </c>
      <c r="GK36" s="186">
        <f t="shared" si="147"/>
        <v>0</v>
      </c>
      <c r="GL36" s="186"/>
      <c r="GM36" s="186">
        <f t="shared" si="148"/>
        <v>0</v>
      </c>
      <c r="GN36" s="186">
        <f t="shared" si="149"/>
        <v>13.5</v>
      </c>
      <c r="GO36" s="186">
        <f t="shared" si="150"/>
        <v>182.25</v>
      </c>
      <c r="GP36" s="186">
        <f t="shared" si="151"/>
        <v>0</v>
      </c>
      <c r="GQ36" s="187"/>
      <c r="GR36" s="186">
        <f t="shared" si="152"/>
        <v>0</v>
      </c>
      <c r="GS36" s="186">
        <f t="shared" si="153"/>
        <v>14.166666666666668</v>
      </c>
      <c r="GT36" s="186">
        <f t="shared" si="154"/>
        <v>200.69444444444449</v>
      </c>
      <c r="GU36" s="186">
        <f t="shared" si="155"/>
        <v>0</v>
      </c>
      <c r="GV36" s="187"/>
      <c r="GW36" s="186">
        <f t="shared" si="156"/>
        <v>0</v>
      </c>
      <c r="GX36" s="186">
        <f t="shared" si="157"/>
        <v>14.666666666666668</v>
      </c>
      <c r="GY36" s="186">
        <f t="shared" si="158"/>
        <v>215.11111111111114</v>
      </c>
      <c r="GZ36" s="186">
        <f t="shared" si="159"/>
        <v>0</v>
      </c>
    </row>
    <row r="37" spans="1:208">
      <c r="A37" s="178">
        <f t="shared" si="160"/>
        <v>41</v>
      </c>
      <c r="B37" s="179" t="s">
        <v>22</v>
      </c>
      <c r="C37" s="180">
        <f t="shared" si="161"/>
        <v>41.9</v>
      </c>
      <c r="D37" s="186"/>
      <c r="E37" s="186">
        <f t="shared" si="162"/>
        <v>0</v>
      </c>
      <c r="F37" s="186">
        <f t="shared" si="163"/>
        <v>5.7142857142857153</v>
      </c>
      <c r="G37" s="186">
        <f t="shared" si="164"/>
        <v>32.653061224489811</v>
      </c>
      <c r="H37" s="186">
        <f t="shared" si="165"/>
        <v>0</v>
      </c>
      <c r="I37" s="186"/>
      <c r="J37" s="186">
        <f t="shared" si="4"/>
        <v>0</v>
      </c>
      <c r="K37" s="186">
        <f t="shared" si="5"/>
        <v>5.125</v>
      </c>
      <c r="L37" s="186">
        <f t="shared" si="6"/>
        <v>26.265625</v>
      </c>
      <c r="M37" s="186">
        <f t="shared" si="7"/>
        <v>0</v>
      </c>
      <c r="N37" s="186"/>
      <c r="O37" s="186">
        <f t="shared" si="8"/>
        <v>0</v>
      </c>
      <c r="P37" s="186">
        <f t="shared" si="9"/>
        <v>8.2000000000000028</v>
      </c>
      <c r="Q37" s="186">
        <f t="shared" si="10"/>
        <v>67.240000000000052</v>
      </c>
      <c r="R37" s="186">
        <f t="shared" si="11"/>
        <v>0</v>
      </c>
      <c r="S37" s="186"/>
      <c r="T37" s="186">
        <f t="shared" si="12"/>
        <v>0</v>
      </c>
      <c r="U37" s="186">
        <f t="shared" si="13"/>
        <v>8.3333333333333357</v>
      </c>
      <c r="V37" s="186">
        <f t="shared" si="14"/>
        <v>69.444444444444485</v>
      </c>
      <c r="W37" s="186">
        <f t="shared" si="15"/>
        <v>0</v>
      </c>
      <c r="X37" s="186"/>
      <c r="Y37" s="186">
        <f t="shared" si="16"/>
        <v>0</v>
      </c>
      <c r="Z37" s="186">
        <f t="shared" si="17"/>
        <v>9.4285714285714306</v>
      </c>
      <c r="AA37" s="186">
        <f t="shared" si="18"/>
        <v>88.897959183673507</v>
      </c>
      <c r="AB37" s="186">
        <f t="shared" si="19"/>
        <v>0</v>
      </c>
      <c r="AC37" s="186"/>
      <c r="AD37" s="186">
        <f t="shared" si="20"/>
        <v>0</v>
      </c>
      <c r="AE37" s="186">
        <f t="shared" si="21"/>
        <v>11.142857142857142</v>
      </c>
      <c r="AF37" s="186">
        <f t="shared" si="22"/>
        <v>124.16326530612244</v>
      </c>
      <c r="AG37" s="186">
        <f t="shared" si="23"/>
        <v>0</v>
      </c>
      <c r="AH37" s="186"/>
      <c r="AI37" s="186">
        <f t="shared" si="24"/>
        <v>0</v>
      </c>
      <c r="AJ37" s="186">
        <f t="shared" si="25"/>
        <v>11.625</v>
      </c>
      <c r="AK37" s="186">
        <f t="shared" si="26"/>
        <v>135.140625</v>
      </c>
      <c r="AL37" s="186">
        <f t="shared" si="27"/>
        <v>0</v>
      </c>
      <c r="AM37" s="186"/>
      <c r="AN37" s="186">
        <f t="shared" si="28"/>
        <v>0</v>
      </c>
      <c r="AO37" s="186">
        <f t="shared" si="29"/>
        <v>12.888888888888889</v>
      </c>
      <c r="AP37" s="186">
        <f t="shared" si="30"/>
        <v>166.12345679012347</v>
      </c>
      <c r="AQ37" s="186">
        <f t="shared" si="31"/>
        <v>0</v>
      </c>
      <c r="AR37" s="186"/>
      <c r="AS37" s="186">
        <f t="shared" si="32"/>
        <v>0</v>
      </c>
      <c r="AT37" s="186">
        <f t="shared" si="33"/>
        <v>11.899999999999999</v>
      </c>
      <c r="AU37" s="186">
        <f t="shared" si="34"/>
        <v>141.60999999999996</v>
      </c>
      <c r="AV37" s="186">
        <f t="shared" si="35"/>
        <v>0</v>
      </c>
      <c r="AW37" s="186"/>
      <c r="AX37" s="186">
        <f t="shared" si="36"/>
        <v>0</v>
      </c>
      <c r="AY37" s="186">
        <f t="shared" si="37"/>
        <v>14.600000000000001</v>
      </c>
      <c r="AZ37" s="186">
        <f t="shared" si="38"/>
        <v>213.16000000000005</v>
      </c>
      <c r="BA37" s="186">
        <f t="shared" si="39"/>
        <v>0</v>
      </c>
      <c r="BB37" s="186"/>
      <c r="BC37" s="186">
        <f t="shared" si="40"/>
        <v>0</v>
      </c>
      <c r="BD37" s="186">
        <f t="shared" si="41"/>
        <v>15</v>
      </c>
      <c r="BE37" s="186">
        <f t="shared" si="42"/>
        <v>225</v>
      </c>
      <c r="BF37" s="186">
        <f t="shared" si="43"/>
        <v>0</v>
      </c>
      <c r="BG37" s="186"/>
      <c r="BH37" s="186">
        <f t="shared" si="44"/>
        <v>0</v>
      </c>
      <c r="BI37" s="186">
        <f t="shared" si="45"/>
        <v>15.5</v>
      </c>
      <c r="BJ37" s="186">
        <f t="shared" si="46"/>
        <v>240.25</v>
      </c>
      <c r="BK37" s="186">
        <f t="shared" si="47"/>
        <v>0</v>
      </c>
      <c r="BL37" s="186"/>
      <c r="BM37" s="186">
        <f t="shared" si="48"/>
        <v>0</v>
      </c>
      <c r="BN37" s="186">
        <f t="shared" si="49"/>
        <v>14.75</v>
      </c>
      <c r="BO37" s="186">
        <f t="shared" si="50"/>
        <v>217.5625</v>
      </c>
      <c r="BP37" s="186">
        <f t="shared" si="51"/>
        <v>0</v>
      </c>
      <c r="BQ37" s="186"/>
      <c r="BR37" s="186">
        <f t="shared" si="52"/>
        <v>0</v>
      </c>
      <c r="BS37" s="186">
        <f t="shared" si="53"/>
        <v>16.600000000000001</v>
      </c>
      <c r="BT37" s="186">
        <f t="shared" si="54"/>
        <v>275.56000000000006</v>
      </c>
      <c r="BU37" s="186">
        <f t="shared" si="55"/>
        <v>0</v>
      </c>
      <c r="BV37" s="186"/>
      <c r="BW37" s="186">
        <f t="shared" si="56"/>
        <v>0</v>
      </c>
      <c r="BX37" s="186">
        <f t="shared" si="57"/>
        <v>16.428571428571427</v>
      </c>
      <c r="BY37" s="186">
        <f t="shared" si="58"/>
        <v>269.89795918367344</v>
      </c>
      <c r="BZ37" s="186">
        <f t="shared" si="59"/>
        <v>0</v>
      </c>
      <c r="CA37" s="186"/>
      <c r="CB37" s="186">
        <f t="shared" si="60"/>
        <v>0</v>
      </c>
      <c r="CC37" s="186">
        <f t="shared" si="61"/>
        <v>16.5</v>
      </c>
      <c r="CD37" s="186">
        <f t="shared" si="62"/>
        <v>272.25</v>
      </c>
      <c r="CE37" s="186">
        <f t="shared" si="63"/>
        <v>0</v>
      </c>
      <c r="CF37" s="186"/>
      <c r="CG37" s="186">
        <f t="shared" si="64"/>
        <v>0</v>
      </c>
      <c r="CH37" s="186">
        <f t="shared" si="65"/>
        <v>17</v>
      </c>
      <c r="CI37" s="186">
        <f t="shared" si="66"/>
        <v>289</v>
      </c>
      <c r="CJ37" s="186">
        <f t="shared" si="67"/>
        <v>0</v>
      </c>
      <c r="CK37" s="186"/>
      <c r="CL37" s="186">
        <f t="shared" si="68"/>
        <v>0</v>
      </c>
      <c r="CM37" s="186">
        <f t="shared" si="69"/>
        <v>17.399999999999999</v>
      </c>
      <c r="CN37" s="186">
        <f t="shared" si="70"/>
        <v>302.75999999999993</v>
      </c>
      <c r="CO37" s="186">
        <f t="shared" si="71"/>
        <v>0</v>
      </c>
      <c r="CP37" s="186"/>
      <c r="CQ37" s="186">
        <f t="shared" si="72"/>
        <v>0</v>
      </c>
      <c r="CR37" s="186">
        <f t="shared" si="73"/>
        <v>18</v>
      </c>
      <c r="CS37" s="186">
        <f t="shared" si="74"/>
        <v>324</v>
      </c>
      <c r="CT37" s="186">
        <f t="shared" si="75"/>
        <v>0</v>
      </c>
      <c r="CU37" s="186"/>
      <c r="CV37" s="186">
        <f t="shared" si="76"/>
        <v>0</v>
      </c>
      <c r="CW37" s="186">
        <f t="shared" si="77"/>
        <v>18</v>
      </c>
      <c r="CX37" s="186">
        <f t="shared" si="78"/>
        <v>324</v>
      </c>
      <c r="CY37" s="186">
        <f t="shared" si="79"/>
        <v>0</v>
      </c>
      <c r="CZ37" s="186"/>
      <c r="DA37" s="186">
        <f t="shared" si="80"/>
        <v>0</v>
      </c>
      <c r="DB37" s="186">
        <f t="shared" si="81"/>
        <v>18</v>
      </c>
      <c r="DC37" s="186">
        <f t="shared" si="82"/>
        <v>324</v>
      </c>
      <c r="DD37" s="186">
        <f t="shared" si="83"/>
        <v>0</v>
      </c>
      <c r="DE37" s="186"/>
      <c r="DF37" s="186">
        <f t="shared" si="84"/>
        <v>0</v>
      </c>
      <c r="DG37" s="186">
        <f t="shared" si="85"/>
        <v>15.25</v>
      </c>
      <c r="DH37" s="186">
        <f t="shared" si="86"/>
        <v>232.5625</v>
      </c>
      <c r="DI37" s="186">
        <f t="shared" si="87"/>
        <v>0</v>
      </c>
      <c r="DJ37" s="187"/>
      <c r="DK37" s="186">
        <f t="shared" si="88"/>
        <v>0</v>
      </c>
      <c r="DL37" s="186">
        <f t="shared" si="89"/>
        <v>16.444444444444443</v>
      </c>
      <c r="DM37" s="186">
        <f t="shared" si="90"/>
        <v>270.41975308641969</v>
      </c>
      <c r="DN37" s="186">
        <f t="shared" si="91"/>
        <v>0</v>
      </c>
      <c r="DO37" s="187"/>
      <c r="DP37" s="186">
        <f t="shared" si="92"/>
        <v>0</v>
      </c>
      <c r="DQ37" s="186">
        <f t="shared" si="93"/>
        <v>17.7</v>
      </c>
      <c r="DR37" s="186">
        <f t="shared" si="94"/>
        <v>313.28999999999996</v>
      </c>
      <c r="DS37" s="186">
        <f t="shared" si="95"/>
        <v>0</v>
      </c>
      <c r="DT37" s="187"/>
      <c r="DU37" s="186">
        <f t="shared" si="0"/>
        <v>0</v>
      </c>
      <c r="DV37" s="186">
        <f t="shared" si="1"/>
        <v>18.444444444444443</v>
      </c>
      <c r="DW37" s="186">
        <f t="shared" si="2"/>
        <v>340.19753086419746</v>
      </c>
      <c r="DX37" s="186">
        <f t="shared" si="3"/>
        <v>0</v>
      </c>
      <c r="DY37" s="186"/>
      <c r="DZ37" s="186">
        <f t="shared" si="96"/>
        <v>0</v>
      </c>
      <c r="EA37" s="186">
        <f t="shared" si="97"/>
        <v>18.642857142857142</v>
      </c>
      <c r="EB37" s="186">
        <f t="shared" si="98"/>
        <v>347.55612244897958</v>
      </c>
      <c r="EC37" s="186">
        <f t="shared" si="99"/>
        <v>0</v>
      </c>
      <c r="ED37" s="186"/>
      <c r="EE37" s="186">
        <f t="shared" si="100"/>
        <v>0</v>
      </c>
      <c r="EF37" s="186">
        <f t="shared" si="101"/>
        <v>20</v>
      </c>
      <c r="EG37" s="186">
        <f t="shared" si="102"/>
        <v>400</v>
      </c>
      <c r="EH37" s="186">
        <f t="shared" si="103"/>
        <v>0</v>
      </c>
      <c r="EI37" s="186"/>
      <c r="EJ37" s="186">
        <f t="shared" si="104"/>
        <v>0</v>
      </c>
      <c r="EK37" s="186">
        <f t="shared" si="105"/>
        <v>20.8</v>
      </c>
      <c r="EL37" s="186">
        <f t="shared" si="106"/>
        <v>432.64000000000004</v>
      </c>
      <c r="EM37" s="186">
        <f t="shared" si="107"/>
        <v>0</v>
      </c>
      <c r="EN37" s="186"/>
      <c r="EO37" s="186">
        <f t="shared" si="108"/>
        <v>0</v>
      </c>
      <c r="EP37" s="186">
        <f t="shared" si="109"/>
        <v>22.05</v>
      </c>
      <c r="EQ37" s="186">
        <f t="shared" si="110"/>
        <v>486.20250000000004</v>
      </c>
      <c r="ER37" s="186">
        <f t="shared" si="111"/>
        <v>0</v>
      </c>
      <c r="ES37" s="186"/>
      <c r="ET37" s="186">
        <f t="shared" si="112"/>
        <v>0</v>
      </c>
      <c r="EU37" s="186">
        <f t="shared" si="113"/>
        <v>5</v>
      </c>
      <c r="EV37" s="186">
        <f t="shared" si="114"/>
        <v>25</v>
      </c>
      <c r="EW37" s="186">
        <f t="shared" si="115"/>
        <v>0</v>
      </c>
      <c r="EX37" s="186"/>
      <c r="EY37" s="186">
        <f t="shared" si="116"/>
        <v>0</v>
      </c>
      <c r="EZ37" s="186">
        <f t="shared" si="117"/>
        <v>6.3333333333333357</v>
      </c>
      <c r="FA37" s="186">
        <f t="shared" si="118"/>
        <v>40.111111111111143</v>
      </c>
      <c r="FB37" s="186">
        <f t="shared" si="119"/>
        <v>0</v>
      </c>
      <c r="FC37" s="186"/>
      <c r="FD37" s="186">
        <f t="shared" si="120"/>
        <v>0</v>
      </c>
      <c r="FE37" s="186">
        <f t="shared" si="121"/>
        <v>7.75</v>
      </c>
      <c r="FF37" s="186">
        <f t="shared" si="122"/>
        <v>60.0625</v>
      </c>
      <c r="FG37" s="186">
        <f t="shared" si="123"/>
        <v>0</v>
      </c>
      <c r="FH37" s="186"/>
      <c r="FI37" s="186">
        <f t="shared" si="124"/>
        <v>0</v>
      </c>
      <c r="FJ37" s="186">
        <f t="shared" si="125"/>
        <v>8</v>
      </c>
      <c r="FK37" s="186">
        <f t="shared" si="126"/>
        <v>64</v>
      </c>
      <c r="FL37" s="186">
        <f t="shared" si="127"/>
        <v>0</v>
      </c>
      <c r="FM37" s="186"/>
      <c r="FN37" s="186">
        <f t="shared" si="128"/>
        <v>0</v>
      </c>
      <c r="FO37" s="186">
        <f t="shared" si="129"/>
        <v>10.25</v>
      </c>
      <c r="FP37" s="186">
        <f t="shared" si="130"/>
        <v>105.0625</v>
      </c>
      <c r="FQ37" s="186">
        <f t="shared" si="131"/>
        <v>0</v>
      </c>
      <c r="FR37" s="186"/>
      <c r="FS37" s="186">
        <f t="shared" si="132"/>
        <v>0</v>
      </c>
      <c r="FT37" s="186">
        <f t="shared" si="133"/>
        <v>10.8</v>
      </c>
      <c r="FU37" s="186">
        <f t="shared" si="134"/>
        <v>116.64000000000001</v>
      </c>
      <c r="FV37" s="186">
        <f t="shared" si="135"/>
        <v>0</v>
      </c>
      <c r="FW37" s="186"/>
      <c r="FX37" s="186">
        <f t="shared" si="136"/>
        <v>0</v>
      </c>
      <c r="FY37" s="186">
        <f t="shared" si="137"/>
        <v>11.8</v>
      </c>
      <c r="FZ37" s="186">
        <f t="shared" si="138"/>
        <v>139.24</v>
      </c>
      <c r="GA37" s="186">
        <f t="shared" si="139"/>
        <v>0</v>
      </c>
      <c r="GB37" s="186"/>
      <c r="GC37" s="186">
        <f t="shared" si="140"/>
        <v>0</v>
      </c>
      <c r="GD37" s="186">
        <f t="shared" si="141"/>
        <v>11.399999999999999</v>
      </c>
      <c r="GE37" s="186">
        <f t="shared" si="142"/>
        <v>129.95999999999998</v>
      </c>
      <c r="GF37" s="186">
        <f t="shared" si="143"/>
        <v>0</v>
      </c>
      <c r="GG37" s="186"/>
      <c r="GH37" s="186">
        <f t="shared" si="144"/>
        <v>0</v>
      </c>
      <c r="GI37" s="186">
        <f t="shared" si="145"/>
        <v>13.8</v>
      </c>
      <c r="GJ37" s="186">
        <f t="shared" si="146"/>
        <v>190.44000000000003</v>
      </c>
      <c r="GK37" s="186">
        <f t="shared" si="147"/>
        <v>0</v>
      </c>
      <c r="GL37" s="186"/>
      <c r="GM37" s="186">
        <f t="shared" si="148"/>
        <v>0</v>
      </c>
      <c r="GN37" s="186">
        <f t="shared" si="149"/>
        <v>14.5</v>
      </c>
      <c r="GO37" s="186">
        <f t="shared" si="150"/>
        <v>210.25</v>
      </c>
      <c r="GP37" s="186">
        <f t="shared" si="151"/>
        <v>0</v>
      </c>
      <c r="GQ37" s="187"/>
      <c r="GR37" s="186">
        <f t="shared" si="152"/>
        <v>0</v>
      </c>
      <c r="GS37" s="186">
        <f t="shared" si="153"/>
        <v>15.166666666666668</v>
      </c>
      <c r="GT37" s="186">
        <f t="shared" si="154"/>
        <v>230.0277777777778</v>
      </c>
      <c r="GU37" s="186">
        <f t="shared" si="155"/>
        <v>0</v>
      </c>
      <c r="GV37" s="187"/>
      <c r="GW37" s="186">
        <f t="shared" si="156"/>
        <v>0</v>
      </c>
      <c r="GX37" s="186">
        <f t="shared" si="157"/>
        <v>15.666666666666668</v>
      </c>
      <c r="GY37" s="186">
        <f t="shared" si="158"/>
        <v>245.44444444444449</v>
      </c>
      <c r="GZ37" s="186">
        <f t="shared" si="159"/>
        <v>0</v>
      </c>
    </row>
    <row r="38" spans="1:208">
      <c r="A38" s="178">
        <f t="shared" si="160"/>
        <v>42</v>
      </c>
      <c r="B38" s="179" t="s">
        <v>22</v>
      </c>
      <c r="C38" s="180">
        <f t="shared" si="161"/>
        <v>42.9</v>
      </c>
      <c r="D38" s="186"/>
      <c r="E38" s="186">
        <f t="shared" si="162"/>
        <v>0</v>
      </c>
      <c r="F38" s="186">
        <f t="shared" si="163"/>
        <v>6.7142857142857153</v>
      </c>
      <c r="G38" s="186">
        <f t="shared" si="164"/>
        <v>45.081632653061241</v>
      </c>
      <c r="H38" s="186">
        <f t="shared" si="165"/>
        <v>0</v>
      </c>
      <c r="I38" s="186"/>
      <c r="J38" s="186">
        <f t="shared" si="4"/>
        <v>0</v>
      </c>
      <c r="K38" s="186">
        <f t="shared" si="5"/>
        <v>6.125</v>
      </c>
      <c r="L38" s="186">
        <f t="shared" si="6"/>
        <v>37.515625</v>
      </c>
      <c r="M38" s="186">
        <f t="shared" si="7"/>
        <v>0</v>
      </c>
      <c r="N38" s="186"/>
      <c r="O38" s="186">
        <f t="shared" si="8"/>
        <v>0</v>
      </c>
      <c r="P38" s="186">
        <f t="shared" si="9"/>
        <v>9.2000000000000028</v>
      </c>
      <c r="Q38" s="186">
        <f t="shared" si="10"/>
        <v>84.640000000000057</v>
      </c>
      <c r="R38" s="186">
        <f t="shared" si="11"/>
        <v>0</v>
      </c>
      <c r="S38" s="186"/>
      <c r="T38" s="186">
        <f t="shared" si="12"/>
        <v>0</v>
      </c>
      <c r="U38" s="186">
        <f t="shared" si="13"/>
        <v>9.3333333333333357</v>
      </c>
      <c r="V38" s="186">
        <f t="shared" si="14"/>
        <v>87.111111111111157</v>
      </c>
      <c r="W38" s="186">
        <f t="shared" si="15"/>
        <v>0</v>
      </c>
      <c r="X38" s="186"/>
      <c r="Y38" s="186">
        <f t="shared" si="16"/>
        <v>0</v>
      </c>
      <c r="Z38" s="186">
        <f t="shared" si="17"/>
        <v>10.428571428571431</v>
      </c>
      <c r="AA38" s="186">
        <f t="shared" si="18"/>
        <v>108.75510204081637</v>
      </c>
      <c r="AB38" s="186">
        <f t="shared" si="19"/>
        <v>0</v>
      </c>
      <c r="AC38" s="186"/>
      <c r="AD38" s="186">
        <f t="shared" si="20"/>
        <v>0</v>
      </c>
      <c r="AE38" s="186">
        <f t="shared" si="21"/>
        <v>12.142857142857142</v>
      </c>
      <c r="AF38" s="186">
        <f t="shared" si="22"/>
        <v>147.44897959183672</v>
      </c>
      <c r="AG38" s="186">
        <f t="shared" si="23"/>
        <v>0</v>
      </c>
      <c r="AH38" s="186"/>
      <c r="AI38" s="186">
        <f t="shared" si="24"/>
        <v>0</v>
      </c>
      <c r="AJ38" s="186">
        <f t="shared" si="25"/>
        <v>12.625</v>
      </c>
      <c r="AK38" s="186">
        <f t="shared" si="26"/>
        <v>159.390625</v>
      </c>
      <c r="AL38" s="186">
        <f t="shared" si="27"/>
        <v>0</v>
      </c>
      <c r="AM38" s="186"/>
      <c r="AN38" s="186">
        <f t="shared" si="28"/>
        <v>0</v>
      </c>
      <c r="AO38" s="186">
        <f t="shared" si="29"/>
        <v>13.888888888888889</v>
      </c>
      <c r="AP38" s="186">
        <f t="shared" si="30"/>
        <v>192.90123456790124</v>
      </c>
      <c r="AQ38" s="186">
        <f t="shared" si="31"/>
        <v>0</v>
      </c>
      <c r="AR38" s="186"/>
      <c r="AS38" s="186">
        <f t="shared" si="32"/>
        <v>0</v>
      </c>
      <c r="AT38" s="186">
        <f t="shared" si="33"/>
        <v>12.899999999999999</v>
      </c>
      <c r="AU38" s="186">
        <f t="shared" si="34"/>
        <v>166.40999999999997</v>
      </c>
      <c r="AV38" s="186">
        <f t="shared" si="35"/>
        <v>0</v>
      </c>
      <c r="AW38" s="186"/>
      <c r="AX38" s="186">
        <f t="shared" si="36"/>
        <v>0</v>
      </c>
      <c r="AY38" s="186">
        <f t="shared" si="37"/>
        <v>15.600000000000001</v>
      </c>
      <c r="AZ38" s="186">
        <f t="shared" si="38"/>
        <v>243.36000000000004</v>
      </c>
      <c r="BA38" s="186">
        <f t="shared" si="39"/>
        <v>0</v>
      </c>
      <c r="BB38" s="186"/>
      <c r="BC38" s="186">
        <f t="shared" si="40"/>
        <v>0</v>
      </c>
      <c r="BD38" s="186">
        <f t="shared" si="41"/>
        <v>16</v>
      </c>
      <c r="BE38" s="186">
        <f t="shared" si="42"/>
        <v>256</v>
      </c>
      <c r="BF38" s="186">
        <f t="shared" si="43"/>
        <v>0</v>
      </c>
      <c r="BG38" s="186"/>
      <c r="BH38" s="186">
        <f t="shared" si="44"/>
        <v>0</v>
      </c>
      <c r="BI38" s="186">
        <f t="shared" si="45"/>
        <v>16.5</v>
      </c>
      <c r="BJ38" s="186">
        <f t="shared" si="46"/>
        <v>272.25</v>
      </c>
      <c r="BK38" s="186">
        <f t="shared" si="47"/>
        <v>0</v>
      </c>
      <c r="BL38" s="186"/>
      <c r="BM38" s="186">
        <f t="shared" si="48"/>
        <v>0</v>
      </c>
      <c r="BN38" s="186">
        <f t="shared" si="49"/>
        <v>15.75</v>
      </c>
      <c r="BO38" s="186">
        <f t="shared" si="50"/>
        <v>248.0625</v>
      </c>
      <c r="BP38" s="186">
        <f t="shared" si="51"/>
        <v>0</v>
      </c>
      <c r="BQ38" s="186"/>
      <c r="BR38" s="186">
        <f t="shared" si="52"/>
        <v>0</v>
      </c>
      <c r="BS38" s="186">
        <f t="shared" si="53"/>
        <v>17.600000000000001</v>
      </c>
      <c r="BT38" s="186">
        <f t="shared" si="54"/>
        <v>309.76000000000005</v>
      </c>
      <c r="BU38" s="186">
        <f t="shared" si="55"/>
        <v>0</v>
      </c>
      <c r="BV38" s="186"/>
      <c r="BW38" s="186">
        <f t="shared" si="56"/>
        <v>0</v>
      </c>
      <c r="BX38" s="186">
        <f t="shared" si="57"/>
        <v>17.428571428571427</v>
      </c>
      <c r="BY38" s="186">
        <f t="shared" si="58"/>
        <v>303.75510204081627</v>
      </c>
      <c r="BZ38" s="186">
        <f t="shared" si="59"/>
        <v>0</v>
      </c>
      <c r="CA38" s="186"/>
      <c r="CB38" s="186">
        <f t="shared" si="60"/>
        <v>0</v>
      </c>
      <c r="CC38" s="186">
        <f t="shared" si="61"/>
        <v>17.5</v>
      </c>
      <c r="CD38" s="186">
        <f t="shared" si="62"/>
        <v>306.25</v>
      </c>
      <c r="CE38" s="186">
        <f t="shared" si="63"/>
        <v>0</v>
      </c>
      <c r="CF38" s="186"/>
      <c r="CG38" s="186">
        <f t="shared" si="64"/>
        <v>0</v>
      </c>
      <c r="CH38" s="186">
        <f t="shared" si="65"/>
        <v>18</v>
      </c>
      <c r="CI38" s="186">
        <f t="shared" si="66"/>
        <v>324</v>
      </c>
      <c r="CJ38" s="186">
        <f t="shared" si="67"/>
        <v>0</v>
      </c>
      <c r="CK38" s="186"/>
      <c r="CL38" s="186">
        <f t="shared" si="68"/>
        <v>0</v>
      </c>
      <c r="CM38" s="186">
        <f t="shared" si="69"/>
        <v>18.399999999999999</v>
      </c>
      <c r="CN38" s="186">
        <f t="shared" si="70"/>
        <v>338.55999999999995</v>
      </c>
      <c r="CO38" s="186">
        <f t="shared" si="71"/>
        <v>0</v>
      </c>
      <c r="CP38" s="186"/>
      <c r="CQ38" s="186">
        <f t="shared" si="72"/>
        <v>0</v>
      </c>
      <c r="CR38" s="186">
        <f t="shared" si="73"/>
        <v>19</v>
      </c>
      <c r="CS38" s="186">
        <f t="shared" si="74"/>
        <v>361</v>
      </c>
      <c r="CT38" s="186">
        <f t="shared" si="75"/>
        <v>0</v>
      </c>
      <c r="CU38" s="186"/>
      <c r="CV38" s="186">
        <f t="shared" si="76"/>
        <v>0</v>
      </c>
      <c r="CW38" s="186">
        <f t="shared" si="77"/>
        <v>19</v>
      </c>
      <c r="CX38" s="186">
        <f t="shared" si="78"/>
        <v>361</v>
      </c>
      <c r="CY38" s="186">
        <f t="shared" si="79"/>
        <v>0</v>
      </c>
      <c r="CZ38" s="186"/>
      <c r="DA38" s="186">
        <f t="shared" si="80"/>
        <v>0</v>
      </c>
      <c r="DB38" s="186">
        <f t="shared" si="81"/>
        <v>19</v>
      </c>
      <c r="DC38" s="186">
        <f t="shared" si="82"/>
        <v>361</v>
      </c>
      <c r="DD38" s="186">
        <f t="shared" si="83"/>
        <v>0</v>
      </c>
      <c r="DE38" s="186"/>
      <c r="DF38" s="186">
        <f t="shared" si="84"/>
        <v>0</v>
      </c>
      <c r="DG38" s="186">
        <f t="shared" si="85"/>
        <v>16.25</v>
      </c>
      <c r="DH38" s="186">
        <f t="shared" si="86"/>
        <v>264.0625</v>
      </c>
      <c r="DI38" s="186">
        <f t="shared" si="87"/>
        <v>0</v>
      </c>
      <c r="DJ38" s="187"/>
      <c r="DK38" s="186">
        <f t="shared" si="88"/>
        <v>0</v>
      </c>
      <c r="DL38" s="186">
        <f t="shared" si="89"/>
        <v>17.444444444444443</v>
      </c>
      <c r="DM38" s="186">
        <f t="shared" si="90"/>
        <v>304.3086419753086</v>
      </c>
      <c r="DN38" s="186">
        <f t="shared" si="91"/>
        <v>0</v>
      </c>
      <c r="DO38" s="187"/>
      <c r="DP38" s="186">
        <f t="shared" si="92"/>
        <v>0</v>
      </c>
      <c r="DQ38" s="186">
        <f t="shared" si="93"/>
        <v>18.7</v>
      </c>
      <c r="DR38" s="186">
        <f t="shared" si="94"/>
        <v>349.69</v>
      </c>
      <c r="DS38" s="186">
        <f t="shared" si="95"/>
        <v>0</v>
      </c>
      <c r="DT38" s="187"/>
      <c r="DU38" s="186">
        <f t="shared" si="0"/>
        <v>0</v>
      </c>
      <c r="DV38" s="186">
        <f t="shared" si="1"/>
        <v>19.444444444444443</v>
      </c>
      <c r="DW38" s="186">
        <f t="shared" si="2"/>
        <v>378.08641975308637</v>
      </c>
      <c r="DX38" s="186">
        <f t="shared" si="3"/>
        <v>0</v>
      </c>
      <c r="DY38" s="186"/>
      <c r="DZ38" s="186">
        <f t="shared" si="96"/>
        <v>0</v>
      </c>
      <c r="EA38" s="186">
        <f t="shared" si="97"/>
        <v>19.642857142857142</v>
      </c>
      <c r="EB38" s="186">
        <f t="shared" si="98"/>
        <v>385.84183673469386</v>
      </c>
      <c r="EC38" s="186">
        <f t="shared" si="99"/>
        <v>0</v>
      </c>
      <c r="ED38" s="186"/>
      <c r="EE38" s="186">
        <f t="shared" si="100"/>
        <v>0</v>
      </c>
      <c r="EF38" s="186">
        <f t="shared" si="101"/>
        <v>21</v>
      </c>
      <c r="EG38" s="186">
        <f t="shared" si="102"/>
        <v>441</v>
      </c>
      <c r="EH38" s="186">
        <f t="shared" si="103"/>
        <v>0</v>
      </c>
      <c r="EI38" s="186"/>
      <c r="EJ38" s="186">
        <f t="shared" si="104"/>
        <v>0</v>
      </c>
      <c r="EK38" s="186">
        <f t="shared" si="105"/>
        <v>21.8</v>
      </c>
      <c r="EL38" s="186">
        <f t="shared" si="106"/>
        <v>475.24</v>
      </c>
      <c r="EM38" s="186">
        <f t="shared" si="107"/>
        <v>0</v>
      </c>
      <c r="EN38" s="186"/>
      <c r="EO38" s="186">
        <f t="shared" si="108"/>
        <v>0</v>
      </c>
      <c r="EP38" s="186">
        <f t="shared" si="109"/>
        <v>23.05</v>
      </c>
      <c r="EQ38" s="186">
        <f t="shared" si="110"/>
        <v>531.30250000000001</v>
      </c>
      <c r="ER38" s="186">
        <f t="shared" si="111"/>
        <v>0</v>
      </c>
      <c r="ES38" s="186"/>
      <c r="ET38" s="186">
        <f t="shared" si="112"/>
        <v>0</v>
      </c>
      <c r="EU38" s="186">
        <f t="shared" si="113"/>
        <v>6</v>
      </c>
      <c r="EV38" s="186">
        <f t="shared" si="114"/>
        <v>36</v>
      </c>
      <c r="EW38" s="186">
        <f t="shared" si="115"/>
        <v>0</v>
      </c>
      <c r="EX38" s="186"/>
      <c r="EY38" s="186">
        <f t="shared" si="116"/>
        <v>0</v>
      </c>
      <c r="EZ38" s="186">
        <f t="shared" si="117"/>
        <v>7.3333333333333357</v>
      </c>
      <c r="FA38" s="186">
        <f t="shared" si="118"/>
        <v>53.777777777777814</v>
      </c>
      <c r="FB38" s="186">
        <f t="shared" si="119"/>
        <v>0</v>
      </c>
      <c r="FC38" s="186"/>
      <c r="FD38" s="186">
        <f t="shared" si="120"/>
        <v>0</v>
      </c>
      <c r="FE38" s="186">
        <f t="shared" si="121"/>
        <v>8.75</v>
      </c>
      <c r="FF38" s="186">
        <f t="shared" si="122"/>
        <v>76.5625</v>
      </c>
      <c r="FG38" s="186">
        <f t="shared" si="123"/>
        <v>0</v>
      </c>
      <c r="FH38" s="186"/>
      <c r="FI38" s="186">
        <f t="shared" si="124"/>
        <v>0</v>
      </c>
      <c r="FJ38" s="186">
        <f t="shared" si="125"/>
        <v>9</v>
      </c>
      <c r="FK38" s="186">
        <f t="shared" si="126"/>
        <v>81</v>
      </c>
      <c r="FL38" s="186">
        <f t="shared" si="127"/>
        <v>0</v>
      </c>
      <c r="FM38" s="186"/>
      <c r="FN38" s="186">
        <f t="shared" si="128"/>
        <v>0</v>
      </c>
      <c r="FO38" s="186">
        <f t="shared" si="129"/>
        <v>11.25</v>
      </c>
      <c r="FP38" s="186">
        <f t="shared" si="130"/>
        <v>126.5625</v>
      </c>
      <c r="FQ38" s="186">
        <f t="shared" si="131"/>
        <v>0</v>
      </c>
      <c r="FR38" s="186"/>
      <c r="FS38" s="186">
        <f t="shared" si="132"/>
        <v>0</v>
      </c>
      <c r="FT38" s="186">
        <f t="shared" si="133"/>
        <v>11.8</v>
      </c>
      <c r="FU38" s="186">
        <f t="shared" si="134"/>
        <v>139.24</v>
      </c>
      <c r="FV38" s="186">
        <f t="shared" si="135"/>
        <v>0</v>
      </c>
      <c r="FW38" s="186"/>
      <c r="FX38" s="186">
        <f t="shared" si="136"/>
        <v>0</v>
      </c>
      <c r="FY38" s="186">
        <f t="shared" si="137"/>
        <v>12.8</v>
      </c>
      <c r="FZ38" s="186">
        <f t="shared" si="138"/>
        <v>163.84000000000003</v>
      </c>
      <c r="GA38" s="186">
        <f t="shared" si="139"/>
        <v>0</v>
      </c>
      <c r="GB38" s="186"/>
      <c r="GC38" s="186">
        <f t="shared" si="140"/>
        <v>0</v>
      </c>
      <c r="GD38" s="186">
        <f t="shared" si="141"/>
        <v>12.399999999999999</v>
      </c>
      <c r="GE38" s="186">
        <f t="shared" si="142"/>
        <v>153.75999999999996</v>
      </c>
      <c r="GF38" s="186">
        <f t="shared" si="143"/>
        <v>0</v>
      </c>
      <c r="GG38" s="186"/>
      <c r="GH38" s="186">
        <f t="shared" si="144"/>
        <v>0</v>
      </c>
      <c r="GI38" s="186">
        <f t="shared" si="145"/>
        <v>14.8</v>
      </c>
      <c r="GJ38" s="186">
        <f t="shared" si="146"/>
        <v>219.04000000000002</v>
      </c>
      <c r="GK38" s="186">
        <f t="shared" si="147"/>
        <v>0</v>
      </c>
      <c r="GL38" s="186"/>
      <c r="GM38" s="186">
        <f t="shared" si="148"/>
        <v>0</v>
      </c>
      <c r="GN38" s="186">
        <f t="shared" si="149"/>
        <v>15.5</v>
      </c>
      <c r="GO38" s="186">
        <f t="shared" si="150"/>
        <v>240.25</v>
      </c>
      <c r="GP38" s="186">
        <f t="shared" si="151"/>
        <v>0</v>
      </c>
      <c r="GQ38" s="187"/>
      <c r="GR38" s="186">
        <f t="shared" si="152"/>
        <v>0</v>
      </c>
      <c r="GS38" s="186">
        <f t="shared" si="153"/>
        <v>16.166666666666668</v>
      </c>
      <c r="GT38" s="186">
        <f t="shared" si="154"/>
        <v>261.36111111111114</v>
      </c>
      <c r="GU38" s="186">
        <f t="shared" si="155"/>
        <v>0</v>
      </c>
      <c r="GV38" s="187"/>
      <c r="GW38" s="186">
        <f t="shared" si="156"/>
        <v>0</v>
      </c>
      <c r="GX38" s="186">
        <f t="shared" si="157"/>
        <v>16.666666666666668</v>
      </c>
      <c r="GY38" s="186">
        <f t="shared" si="158"/>
        <v>277.77777777777783</v>
      </c>
      <c r="GZ38" s="186">
        <f t="shared" si="159"/>
        <v>0</v>
      </c>
    </row>
    <row r="39" spans="1:208">
      <c r="A39" s="178">
        <f t="shared" si="160"/>
        <v>43</v>
      </c>
      <c r="B39" s="179" t="s">
        <v>22</v>
      </c>
      <c r="C39" s="180">
        <f t="shared" si="161"/>
        <v>43.9</v>
      </c>
      <c r="D39" s="186"/>
      <c r="E39" s="186">
        <f t="shared" si="162"/>
        <v>0</v>
      </c>
      <c r="F39" s="186">
        <f t="shared" si="163"/>
        <v>7.7142857142857153</v>
      </c>
      <c r="G39" s="186">
        <f t="shared" si="164"/>
        <v>59.510204081632672</v>
      </c>
      <c r="H39" s="186">
        <f t="shared" si="165"/>
        <v>0</v>
      </c>
      <c r="I39" s="186"/>
      <c r="J39" s="186">
        <f t="shared" si="4"/>
        <v>0</v>
      </c>
      <c r="K39" s="186">
        <f t="shared" si="5"/>
        <v>7.125</v>
      </c>
      <c r="L39" s="186">
        <f t="shared" si="6"/>
        <v>50.765625</v>
      </c>
      <c r="M39" s="186">
        <f t="shared" si="7"/>
        <v>0</v>
      </c>
      <c r="N39" s="186"/>
      <c r="O39" s="186">
        <f t="shared" si="8"/>
        <v>0</v>
      </c>
      <c r="P39" s="186">
        <f t="shared" si="9"/>
        <v>10.200000000000003</v>
      </c>
      <c r="Q39" s="186">
        <f t="shared" si="10"/>
        <v>104.04000000000006</v>
      </c>
      <c r="R39" s="186">
        <f t="shared" si="11"/>
        <v>0</v>
      </c>
      <c r="S39" s="186"/>
      <c r="T39" s="186">
        <f t="shared" si="12"/>
        <v>0</v>
      </c>
      <c r="U39" s="186">
        <f t="shared" si="13"/>
        <v>10.333333333333336</v>
      </c>
      <c r="V39" s="186">
        <f t="shared" si="14"/>
        <v>106.77777777777783</v>
      </c>
      <c r="W39" s="186">
        <f t="shared" si="15"/>
        <v>0</v>
      </c>
      <c r="X39" s="186"/>
      <c r="Y39" s="186">
        <f t="shared" si="16"/>
        <v>0</v>
      </c>
      <c r="Z39" s="186">
        <f t="shared" si="17"/>
        <v>11.428571428571431</v>
      </c>
      <c r="AA39" s="186">
        <f t="shared" si="18"/>
        <v>130.61224489795924</v>
      </c>
      <c r="AB39" s="186">
        <f t="shared" si="19"/>
        <v>0</v>
      </c>
      <c r="AC39" s="186"/>
      <c r="AD39" s="186">
        <f t="shared" si="20"/>
        <v>0</v>
      </c>
      <c r="AE39" s="186">
        <f t="shared" si="21"/>
        <v>13.142857142857142</v>
      </c>
      <c r="AF39" s="186">
        <f t="shared" si="22"/>
        <v>172.734693877551</v>
      </c>
      <c r="AG39" s="186">
        <f t="shared" si="23"/>
        <v>0</v>
      </c>
      <c r="AH39" s="186"/>
      <c r="AI39" s="186">
        <f t="shared" si="24"/>
        <v>0</v>
      </c>
      <c r="AJ39" s="186">
        <f t="shared" si="25"/>
        <v>13.625</v>
      </c>
      <c r="AK39" s="186">
        <f t="shared" si="26"/>
        <v>185.640625</v>
      </c>
      <c r="AL39" s="186">
        <f t="shared" si="27"/>
        <v>0</v>
      </c>
      <c r="AM39" s="186"/>
      <c r="AN39" s="186">
        <f t="shared" si="28"/>
        <v>0</v>
      </c>
      <c r="AO39" s="186">
        <f t="shared" si="29"/>
        <v>14.888888888888889</v>
      </c>
      <c r="AP39" s="186">
        <f t="shared" si="30"/>
        <v>221.67901234567901</v>
      </c>
      <c r="AQ39" s="186">
        <f t="shared" si="31"/>
        <v>0</v>
      </c>
      <c r="AR39" s="186"/>
      <c r="AS39" s="186">
        <f t="shared" si="32"/>
        <v>0</v>
      </c>
      <c r="AT39" s="186">
        <f t="shared" si="33"/>
        <v>13.899999999999999</v>
      </c>
      <c r="AU39" s="186">
        <f t="shared" si="34"/>
        <v>193.20999999999995</v>
      </c>
      <c r="AV39" s="186">
        <f t="shared" si="35"/>
        <v>0</v>
      </c>
      <c r="AW39" s="186"/>
      <c r="AX39" s="186">
        <f t="shared" si="36"/>
        <v>0</v>
      </c>
      <c r="AY39" s="186">
        <f t="shared" si="37"/>
        <v>16.600000000000001</v>
      </c>
      <c r="AZ39" s="186">
        <f t="shared" si="38"/>
        <v>275.56000000000006</v>
      </c>
      <c r="BA39" s="186">
        <f t="shared" si="39"/>
        <v>0</v>
      </c>
      <c r="BB39" s="186"/>
      <c r="BC39" s="186">
        <f t="shared" si="40"/>
        <v>0</v>
      </c>
      <c r="BD39" s="186">
        <f t="shared" si="41"/>
        <v>17</v>
      </c>
      <c r="BE39" s="186">
        <f t="shared" si="42"/>
        <v>289</v>
      </c>
      <c r="BF39" s="186">
        <f t="shared" si="43"/>
        <v>0</v>
      </c>
      <c r="BG39" s="186"/>
      <c r="BH39" s="186">
        <f t="shared" si="44"/>
        <v>0</v>
      </c>
      <c r="BI39" s="186">
        <f t="shared" si="45"/>
        <v>17.5</v>
      </c>
      <c r="BJ39" s="186">
        <f t="shared" si="46"/>
        <v>306.25</v>
      </c>
      <c r="BK39" s="186">
        <f t="shared" si="47"/>
        <v>0</v>
      </c>
      <c r="BL39" s="186"/>
      <c r="BM39" s="186">
        <f t="shared" si="48"/>
        <v>0</v>
      </c>
      <c r="BN39" s="186">
        <f t="shared" si="49"/>
        <v>16.75</v>
      </c>
      <c r="BO39" s="186">
        <f t="shared" si="50"/>
        <v>280.5625</v>
      </c>
      <c r="BP39" s="186">
        <f t="shared" si="51"/>
        <v>0</v>
      </c>
      <c r="BQ39" s="186"/>
      <c r="BR39" s="186">
        <f t="shared" si="52"/>
        <v>0</v>
      </c>
      <c r="BS39" s="186">
        <f t="shared" si="53"/>
        <v>18.600000000000001</v>
      </c>
      <c r="BT39" s="186">
        <f t="shared" si="54"/>
        <v>345.96000000000004</v>
      </c>
      <c r="BU39" s="186">
        <f t="shared" si="55"/>
        <v>0</v>
      </c>
      <c r="BV39" s="186"/>
      <c r="BW39" s="186">
        <f t="shared" si="56"/>
        <v>0</v>
      </c>
      <c r="BX39" s="186">
        <f t="shared" si="57"/>
        <v>18.428571428571427</v>
      </c>
      <c r="BY39" s="186">
        <f t="shared" si="58"/>
        <v>339.6122448979591</v>
      </c>
      <c r="BZ39" s="186">
        <f t="shared" si="59"/>
        <v>0</v>
      </c>
      <c r="CA39" s="186"/>
      <c r="CB39" s="186">
        <f t="shared" si="60"/>
        <v>0</v>
      </c>
      <c r="CC39" s="186">
        <f t="shared" si="61"/>
        <v>18.5</v>
      </c>
      <c r="CD39" s="186">
        <f t="shared" si="62"/>
        <v>342.25</v>
      </c>
      <c r="CE39" s="186">
        <f t="shared" si="63"/>
        <v>0</v>
      </c>
      <c r="CF39" s="186"/>
      <c r="CG39" s="186">
        <f t="shared" si="64"/>
        <v>0</v>
      </c>
      <c r="CH39" s="186">
        <f t="shared" si="65"/>
        <v>19</v>
      </c>
      <c r="CI39" s="186">
        <f t="shared" si="66"/>
        <v>361</v>
      </c>
      <c r="CJ39" s="186">
        <f t="shared" si="67"/>
        <v>0</v>
      </c>
      <c r="CK39" s="186"/>
      <c r="CL39" s="186">
        <f t="shared" si="68"/>
        <v>0</v>
      </c>
      <c r="CM39" s="186">
        <f t="shared" si="69"/>
        <v>19.399999999999999</v>
      </c>
      <c r="CN39" s="186">
        <f t="shared" si="70"/>
        <v>376.35999999999996</v>
      </c>
      <c r="CO39" s="186">
        <f t="shared" si="71"/>
        <v>0</v>
      </c>
      <c r="CP39" s="186"/>
      <c r="CQ39" s="186">
        <f t="shared" si="72"/>
        <v>0</v>
      </c>
      <c r="CR39" s="186">
        <f t="shared" si="73"/>
        <v>20</v>
      </c>
      <c r="CS39" s="186">
        <f t="shared" si="74"/>
        <v>400</v>
      </c>
      <c r="CT39" s="186">
        <f t="shared" si="75"/>
        <v>0</v>
      </c>
      <c r="CU39" s="186"/>
      <c r="CV39" s="186">
        <f t="shared" si="76"/>
        <v>0</v>
      </c>
      <c r="CW39" s="186">
        <f t="shared" si="77"/>
        <v>20</v>
      </c>
      <c r="CX39" s="186">
        <f t="shared" si="78"/>
        <v>400</v>
      </c>
      <c r="CY39" s="186">
        <f t="shared" si="79"/>
        <v>0</v>
      </c>
      <c r="CZ39" s="186"/>
      <c r="DA39" s="186">
        <f t="shared" si="80"/>
        <v>0</v>
      </c>
      <c r="DB39" s="186">
        <f t="shared" si="81"/>
        <v>20</v>
      </c>
      <c r="DC39" s="186">
        <f t="shared" si="82"/>
        <v>400</v>
      </c>
      <c r="DD39" s="186">
        <f t="shared" si="83"/>
        <v>0</v>
      </c>
      <c r="DE39" s="186"/>
      <c r="DF39" s="186">
        <f t="shared" si="84"/>
        <v>0</v>
      </c>
      <c r="DG39" s="186">
        <f t="shared" si="85"/>
        <v>17.25</v>
      </c>
      <c r="DH39" s="186">
        <f t="shared" si="86"/>
        <v>297.5625</v>
      </c>
      <c r="DI39" s="186">
        <f t="shared" si="87"/>
        <v>0</v>
      </c>
      <c r="DJ39" s="187"/>
      <c r="DK39" s="186">
        <f t="shared" si="88"/>
        <v>0</v>
      </c>
      <c r="DL39" s="186">
        <f t="shared" si="89"/>
        <v>18.444444444444443</v>
      </c>
      <c r="DM39" s="186">
        <f t="shared" si="90"/>
        <v>340.19753086419746</v>
      </c>
      <c r="DN39" s="186">
        <f t="shared" si="91"/>
        <v>0</v>
      </c>
      <c r="DO39" s="187"/>
      <c r="DP39" s="186">
        <f t="shared" si="92"/>
        <v>0</v>
      </c>
      <c r="DQ39" s="186">
        <f t="shared" si="93"/>
        <v>19.7</v>
      </c>
      <c r="DR39" s="186">
        <f t="shared" si="94"/>
        <v>388.09</v>
      </c>
      <c r="DS39" s="186">
        <f t="shared" si="95"/>
        <v>0</v>
      </c>
      <c r="DT39" s="187"/>
      <c r="DU39" s="186">
        <f t="shared" si="0"/>
        <v>0</v>
      </c>
      <c r="DV39" s="186">
        <f t="shared" si="1"/>
        <v>20.444444444444443</v>
      </c>
      <c r="DW39" s="186">
        <f t="shared" si="2"/>
        <v>417.97530864197523</v>
      </c>
      <c r="DX39" s="186">
        <f t="shared" si="3"/>
        <v>0</v>
      </c>
      <c r="DY39" s="186"/>
      <c r="DZ39" s="186">
        <f t="shared" si="96"/>
        <v>0</v>
      </c>
      <c r="EA39" s="186">
        <f t="shared" si="97"/>
        <v>20.642857142857142</v>
      </c>
      <c r="EB39" s="186">
        <f t="shared" si="98"/>
        <v>426.12755102040813</v>
      </c>
      <c r="EC39" s="186">
        <f t="shared" si="99"/>
        <v>0</v>
      </c>
      <c r="ED39" s="186"/>
      <c r="EE39" s="186">
        <f t="shared" si="100"/>
        <v>0</v>
      </c>
      <c r="EF39" s="186">
        <f t="shared" si="101"/>
        <v>22</v>
      </c>
      <c r="EG39" s="186">
        <f t="shared" si="102"/>
        <v>484</v>
      </c>
      <c r="EH39" s="186">
        <f t="shared" si="103"/>
        <v>0</v>
      </c>
      <c r="EI39" s="186"/>
      <c r="EJ39" s="186">
        <f t="shared" si="104"/>
        <v>0</v>
      </c>
      <c r="EK39" s="186">
        <f t="shared" si="105"/>
        <v>22.8</v>
      </c>
      <c r="EL39" s="186">
        <f t="shared" si="106"/>
        <v>519.84</v>
      </c>
      <c r="EM39" s="186">
        <f t="shared" si="107"/>
        <v>0</v>
      </c>
      <c r="EN39" s="186"/>
      <c r="EO39" s="186">
        <f t="shared" si="108"/>
        <v>0</v>
      </c>
      <c r="EP39" s="186">
        <f t="shared" si="109"/>
        <v>24.05</v>
      </c>
      <c r="EQ39" s="186">
        <f t="shared" si="110"/>
        <v>578.40250000000003</v>
      </c>
      <c r="ER39" s="186">
        <f t="shared" si="111"/>
        <v>0</v>
      </c>
      <c r="ES39" s="186"/>
      <c r="ET39" s="186">
        <f t="shared" si="112"/>
        <v>0</v>
      </c>
      <c r="EU39" s="186">
        <f t="shared" si="113"/>
        <v>7</v>
      </c>
      <c r="EV39" s="186">
        <f t="shared" si="114"/>
        <v>49</v>
      </c>
      <c r="EW39" s="186">
        <f t="shared" si="115"/>
        <v>0</v>
      </c>
      <c r="EX39" s="186"/>
      <c r="EY39" s="186">
        <f t="shared" si="116"/>
        <v>0</v>
      </c>
      <c r="EZ39" s="186">
        <f t="shared" si="117"/>
        <v>8.3333333333333357</v>
      </c>
      <c r="FA39" s="186">
        <f t="shared" si="118"/>
        <v>69.444444444444485</v>
      </c>
      <c r="FB39" s="186">
        <f t="shared" si="119"/>
        <v>0</v>
      </c>
      <c r="FC39" s="186"/>
      <c r="FD39" s="186">
        <f t="shared" si="120"/>
        <v>0</v>
      </c>
      <c r="FE39" s="186">
        <f t="shared" si="121"/>
        <v>9.75</v>
      </c>
      <c r="FF39" s="186">
        <f t="shared" si="122"/>
        <v>95.0625</v>
      </c>
      <c r="FG39" s="186">
        <f t="shared" si="123"/>
        <v>0</v>
      </c>
      <c r="FH39" s="186"/>
      <c r="FI39" s="186">
        <f t="shared" si="124"/>
        <v>0</v>
      </c>
      <c r="FJ39" s="186">
        <f t="shared" si="125"/>
        <v>10</v>
      </c>
      <c r="FK39" s="186">
        <f t="shared" si="126"/>
        <v>100</v>
      </c>
      <c r="FL39" s="186">
        <f t="shared" si="127"/>
        <v>0</v>
      </c>
      <c r="FM39" s="186"/>
      <c r="FN39" s="186">
        <f t="shared" si="128"/>
        <v>0</v>
      </c>
      <c r="FO39" s="186">
        <f t="shared" si="129"/>
        <v>12.25</v>
      </c>
      <c r="FP39" s="186">
        <f t="shared" si="130"/>
        <v>150.0625</v>
      </c>
      <c r="FQ39" s="186">
        <f t="shared" si="131"/>
        <v>0</v>
      </c>
      <c r="FR39" s="186"/>
      <c r="FS39" s="186">
        <f t="shared" si="132"/>
        <v>0</v>
      </c>
      <c r="FT39" s="186">
        <f t="shared" si="133"/>
        <v>12.8</v>
      </c>
      <c r="FU39" s="186">
        <f t="shared" si="134"/>
        <v>163.84000000000003</v>
      </c>
      <c r="FV39" s="186">
        <f t="shared" si="135"/>
        <v>0</v>
      </c>
      <c r="FW39" s="186"/>
      <c r="FX39" s="186">
        <f t="shared" si="136"/>
        <v>0</v>
      </c>
      <c r="FY39" s="186">
        <f t="shared" si="137"/>
        <v>13.8</v>
      </c>
      <c r="FZ39" s="186">
        <f t="shared" si="138"/>
        <v>190.44000000000003</v>
      </c>
      <c r="GA39" s="186">
        <f t="shared" si="139"/>
        <v>0</v>
      </c>
      <c r="GB39" s="186"/>
      <c r="GC39" s="186">
        <f t="shared" si="140"/>
        <v>0</v>
      </c>
      <c r="GD39" s="186">
        <f t="shared" si="141"/>
        <v>13.399999999999999</v>
      </c>
      <c r="GE39" s="186">
        <f t="shared" si="142"/>
        <v>179.55999999999997</v>
      </c>
      <c r="GF39" s="186">
        <f t="shared" si="143"/>
        <v>0</v>
      </c>
      <c r="GG39" s="186"/>
      <c r="GH39" s="186">
        <f t="shared" si="144"/>
        <v>0</v>
      </c>
      <c r="GI39" s="186">
        <f t="shared" si="145"/>
        <v>15.8</v>
      </c>
      <c r="GJ39" s="186">
        <f t="shared" si="146"/>
        <v>249.64000000000001</v>
      </c>
      <c r="GK39" s="186">
        <f t="shared" si="147"/>
        <v>0</v>
      </c>
      <c r="GL39" s="186"/>
      <c r="GM39" s="186">
        <f t="shared" si="148"/>
        <v>0</v>
      </c>
      <c r="GN39" s="186">
        <f t="shared" si="149"/>
        <v>16.5</v>
      </c>
      <c r="GO39" s="186">
        <f t="shared" si="150"/>
        <v>272.25</v>
      </c>
      <c r="GP39" s="186">
        <f t="shared" si="151"/>
        <v>0</v>
      </c>
      <c r="GQ39" s="187"/>
      <c r="GR39" s="186">
        <f t="shared" si="152"/>
        <v>0</v>
      </c>
      <c r="GS39" s="186">
        <f t="shared" si="153"/>
        <v>17.166666666666668</v>
      </c>
      <c r="GT39" s="186">
        <f t="shared" si="154"/>
        <v>294.69444444444446</v>
      </c>
      <c r="GU39" s="186">
        <f t="shared" si="155"/>
        <v>0</v>
      </c>
      <c r="GV39" s="187"/>
      <c r="GW39" s="186">
        <f t="shared" si="156"/>
        <v>0</v>
      </c>
      <c r="GX39" s="186">
        <f t="shared" si="157"/>
        <v>17.666666666666668</v>
      </c>
      <c r="GY39" s="186">
        <f t="shared" si="158"/>
        <v>312.11111111111114</v>
      </c>
      <c r="GZ39" s="186">
        <f t="shared" si="159"/>
        <v>0</v>
      </c>
    </row>
    <row r="40" spans="1:208">
      <c r="A40" s="178">
        <f t="shared" si="160"/>
        <v>44</v>
      </c>
      <c r="B40" s="179" t="s">
        <v>22</v>
      </c>
      <c r="C40" s="180">
        <f t="shared" si="161"/>
        <v>44.9</v>
      </c>
      <c r="D40" s="186"/>
      <c r="E40" s="186">
        <f t="shared" si="162"/>
        <v>0</v>
      </c>
      <c r="F40" s="186">
        <f t="shared" si="163"/>
        <v>8.7142857142857153</v>
      </c>
      <c r="G40" s="186">
        <f t="shared" si="164"/>
        <v>75.938775510204096</v>
      </c>
      <c r="H40" s="186">
        <f t="shared" si="165"/>
        <v>0</v>
      </c>
      <c r="I40" s="186"/>
      <c r="J40" s="186">
        <f t="shared" si="4"/>
        <v>0</v>
      </c>
      <c r="K40" s="186">
        <f t="shared" si="5"/>
        <v>8.125</v>
      </c>
      <c r="L40" s="186">
        <f t="shared" si="6"/>
        <v>66.015625</v>
      </c>
      <c r="M40" s="186">
        <f t="shared" si="7"/>
        <v>0</v>
      </c>
      <c r="N40" s="186"/>
      <c r="O40" s="186">
        <f t="shared" si="8"/>
        <v>0</v>
      </c>
      <c r="P40" s="186">
        <f t="shared" si="9"/>
        <v>11.200000000000003</v>
      </c>
      <c r="Q40" s="186">
        <f t="shared" si="10"/>
        <v>125.44000000000007</v>
      </c>
      <c r="R40" s="186">
        <f t="shared" si="11"/>
        <v>0</v>
      </c>
      <c r="S40" s="186"/>
      <c r="T40" s="186">
        <f t="shared" si="12"/>
        <v>0</v>
      </c>
      <c r="U40" s="186">
        <f t="shared" si="13"/>
        <v>11.333333333333336</v>
      </c>
      <c r="V40" s="186">
        <f t="shared" si="14"/>
        <v>128.44444444444449</v>
      </c>
      <c r="W40" s="186">
        <f t="shared" si="15"/>
        <v>0</v>
      </c>
      <c r="X40" s="186"/>
      <c r="Y40" s="186">
        <f t="shared" si="16"/>
        <v>0</v>
      </c>
      <c r="Z40" s="186">
        <f t="shared" si="17"/>
        <v>12.428571428571431</v>
      </c>
      <c r="AA40" s="186">
        <f t="shared" si="18"/>
        <v>154.4693877551021</v>
      </c>
      <c r="AB40" s="186">
        <f t="shared" si="19"/>
        <v>0</v>
      </c>
      <c r="AC40" s="186"/>
      <c r="AD40" s="186">
        <f t="shared" si="20"/>
        <v>0</v>
      </c>
      <c r="AE40" s="186">
        <f t="shared" si="21"/>
        <v>14.142857142857142</v>
      </c>
      <c r="AF40" s="186">
        <f t="shared" si="22"/>
        <v>200.0204081632653</v>
      </c>
      <c r="AG40" s="186">
        <f t="shared" si="23"/>
        <v>0</v>
      </c>
      <c r="AH40" s="186"/>
      <c r="AI40" s="186">
        <f t="shared" si="24"/>
        <v>0</v>
      </c>
      <c r="AJ40" s="186">
        <f t="shared" si="25"/>
        <v>14.625</v>
      </c>
      <c r="AK40" s="186">
        <f t="shared" si="26"/>
        <v>213.890625</v>
      </c>
      <c r="AL40" s="186">
        <f t="shared" si="27"/>
        <v>0</v>
      </c>
      <c r="AM40" s="186"/>
      <c r="AN40" s="186">
        <f t="shared" si="28"/>
        <v>0</v>
      </c>
      <c r="AO40" s="186">
        <f t="shared" si="29"/>
        <v>15.888888888888889</v>
      </c>
      <c r="AP40" s="186">
        <f t="shared" si="30"/>
        <v>252.45679012345681</v>
      </c>
      <c r="AQ40" s="186">
        <f t="shared" si="31"/>
        <v>0</v>
      </c>
      <c r="AR40" s="186"/>
      <c r="AS40" s="186">
        <f t="shared" si="32"/>
        <v>0</v>
      </c>
      <c r="AT40" s="186">
        <f t="shared" si="33"/>
        <v>14.899999999999999</v>
      </c>
      <c r="AU40" s="186">
        <f t="shared" si="34"/>
        <v>222.00999999999996</v>
      </c>
      <c r="AV40" s="186">
        <f t="shared" si="35"/>
        <v>0</v>
      </c>
      <c r="AW40" s="186"/>
      <c r="AX40" s="186">
        <f t="shared" si="36"/>
        <v>0</v>
      </c>
      <c r="AY40" s="186">
        <f t="shared" si="37"/>
        <v>17.600000000000001</v>
      </c>
      <c r="AZ40" s="186">
        <f t="shared" si="38"/>
        <v>309.76000000000005</v>
      </c>
      <c r="BA40" s="186">
        <f t="shared" si="39"/>
        <v>0</v>
      </c>
      <c r="BB40" s="186"/>
      <c r="BC40" s="186">
        <f t="shared" si="40"/>
        <v>0</v>
      </c>
      <c r="BD40" s="186">
        <f t="shared" si="41"/>
        <v>18</v>
      </c>
      <c r="BE40" s="186">
        <f t="shared" si="42"/>
        <v>324</v>
      </c>
      <c r="BF40" s="186">
        <f t="shared" si="43"/>
        <v>0</v>
      </c>
      <c r="BG40" s="186"/>
      <c r="BH40" s="186">
        <f t="shared" si="44"/>
        <v>0</v>
      </c>
      <c r="BI40" s="186">
        <f t="shared" si="45"/>
        <v>18.5</v>
      </c>
      <c r="BJ40" s="186">
        <f t="shared" si="46"/>
        <v>342.25</v>
      </c>
      <c r="BK40" s="186">
        <f t="shared" si="47"/>
        <v>0</v>
      </c>
      <c r="BL40" s="186"/>
      <c r="BM40" s="186">
        <f t="shared" si="48"/>
        <v>0</v>
      </c>
      <c r="BN40" s="186">
        <f t="shared" si="49"/>
        <v>17.75</v>
      </c>
      <c r="BO40" s="186">
        <f t="shared" si="50"/>
        <v>315.0625</v>
      </c>
      <c r="BP40" s="186">
        <f t="shared" si="51"/>
        <v>0</v>
      </c>
      <c r="BQ40" s="186"/>
      <c r="BR40" s="186">
        <f t="shared" si="52"/>
        <v>0</v>
      </c>
      <c r="BS40" s="186">
        <f t="shared" si="53"/>
        <v>19.600000000000001</v>
      </c>
      <c r="BT40" s="186">
        <f t="shared" si="54"/>
        <v>384.16000000000008</v>
      </c>
      <c r="BU40" s="186">
        <f t="shared" si="55"/>
        <v>0</v>
      </c>
      <c r="BV40" s="186"/>
      <c r="BW40" s="186">
        <f t="shared" si="56"/>
        <v>0</v>
      </c>
      <c r="BX40" s="186">
        <f t="shared" si="57"/>
        <v>19.428571428571427</v>
      </c>
      <c r="BY40" s="186">
        <f t="shared" si="58"/>
        <v>377.46938775510199</v>
      </c>
      <c r="BZ40" s="186">
        <f t="shared" si="59"/>
        <v>0</v>
      </c>
      <c r="CA40" s="186"/>
      <c r="CB40" s="186">
        <f t="shared" si="60"/>
        <v>0</v>
      </c>
      <c r="CC40" s="186">
        <f t="shared" si="61"/>
        <v>19.5</v>
      </c>
      <c r="CD40" s="186">
        <f t="shared" si="62"/>
        <v>380.25</v>
      </c>
      <c r="CE40" s="186">
        <f t="shared" si="63"/>
        <v>0</v>
      </c>
      <c r="CF40" s="186"/>
      <c r="CG40" s="186">
        <f t="shared" si="64"/>
        <v>0</v>
      </c>
      <c r="CH40" s="186">
        <f t="shared" si="65"/>
        <v>20</v>
      </c>
      <c r="CI40" s="186">
        <f t="shared" si="66"/>
        <v>400</v>
      </c>
      <c r="CJ40" s="186">
        <f t="shared" si="67"/>
        <v>0</v>
      </c>
      <c r="CK40" s="186"/>
      <c r="CL40" s="186">
        <f t="shared" si="68"/>
        <v>0</v>
      </c>
      <c r="CM40" s="186">
        <f t="shared" si="69"/>
        <v>20.399999999999999</v>
      </c>
      <c r="CN40" s="186">
        <f t="shared" si="70"/>
        <v>416.15999999999997</v>
      </c>
      <c r="CO40" s="186">
        <f t="shared" si="71"/>
        <v>0</v>
      </c>
      <c r="CP40" s="186"/>
      <c r="CQ40" s="186">
        <f t="shared" si="72"/>
        <v>0</v>
      </c>
      <c r="CR40" s="186">
        <f t="shared" si="73"/>
        <v>21</v>
      </c>
      <c r="CS40" s="186">
        <f t="shared" si="74"/>
        <v>441</v>
      </c>
      <c r="CT40" s="186">
        <f t="shared" si="75"/>
        <v>0</v>
      </c>
      <c r="CU40" s="186"/>
      <c r="CV40" s="186">
        <f t="shared" si="76"/>
        <v>0</v>
      </c>
      <c r="CW40" s="186">
        <f t="shared" si="77"/>
        <v>21</v>
      </c>
      <c r="CX40" s="186">
        <f t="shared" si="78"/>
        <v>441</v>
      </c>
      <c r="CY40" s="186">
        <f t="shared" si="79"/>
        <v>0</v>
      </c>
      <c r="CZ40" s="186"/>
      <c r="DA40" s="186">
        <f t="shared" si="80"/>
        <v>0</v>
      </c>
      <c r="DB40" s="186">
        <f t="shared" si="81"/>
        <v>21</v>
      </c>
      <c r="DC40" s="186">
        <f t="shared" si="82"/>
        <v>441</v>
      </c>
      <c r="DD40" s="186">
        <f t="shared" si="83"/>
        <v>0</v>
      </c>
      <c r="DE40" s="186"/>
      <c r="DF40" s="186">
        <f t="shared" si="84"/>
        <v>0</v>
      </c>
      <c r="DG40" s="186">
        <f t="shared" si="85"/>
        <v>18.25</v>
      </c>
      <c r="DH40" s="186">
        <f t="shared" si="86"/>
        <v>333.0625</v>
      </c>
      <c r="DI40" s="186">
        <f t="shared" si="87"/>
        <v>0</v>
      </c>
      <c r="DJ40" s="187"/>
      <c r="DK40" s="186">
        <f t="shared" si="88"/>
        <v>0</v>
      </c>
      <c r="DL40" s="186">
        <f t="shared" si="89"/>
        <v>19.444444444444443</v>
      </c>
      <c r="DM40" s="186">
        <f t="shared" si="90"/>
        <v>378.08641975308637</v>
      </c>
      <c r="DN40" s="186">
        <f t="shared" si="91"/>
        <v>0</v>
      </c>
      <c r="DO40" s="187"/>
      <c r="DP40" s="186">
        <f t="shared" si="92"/>
        <v>0</v>
      </c>
      <c r="DQ40" s="186">
        <f t="shared" si="93"/>
        <v>20.7</v>
      </c>
      <c r="DR40" s="186">
        <f t="shared" si="94"/>
        <v>428.48999999999995</v>
      </c>
      <c r="DS40" s="186">
        <f t="shared" si="95"/>
        <v>0</v>
      </c>
      <c r="DT40" s="187"/>
      <c r="DU40" s="186">
        <f t="shared" si="0"/>
        <v>0</v>
      </c>
      <c r="DV40" s="186">
        <f t="shared" si="1"/>
        <v>21.444444444444443</v>
      </c>
      <c r="DW40" s="186">
        <f t="shared" si="2"/>
        <v>459.86419753086415</v>
      </c>
      <c r="DX40" s="186">
        <f t="shared" si="3"/>
        <v>0</v>
      </c>
      <c r="DY40" s="186"/>
      <c r="DZ40" s="186">
        <f t="shared" si="96"/>
        <v>0</v>
      </c>
      <c r="EA40" s="186">
        <f t="shared" si="97"/>
        <v>21.642857142857142</v>
      </c>
      <c r="EB40" s="186">
        <f t="shared" si="98"/>
        <v>468.41326530612241</v>
      </c>
      <c r="EC40" s="186">
        <f t="shared" si="99"/>
        <v>0</v>
      </c>
      <c r="ED40" s="186"/>
      <c r="EE40" s="186">
        <f t="shared" si="100"/>
        <v>0</v>
      </c>
      <c r="EF40" s="186">
        <f t="shared" si="101"/>
        <v>23</v>
      </c>
      <c r="EG40" s="186">
        <f t="shared" si="102"/>
        <v>529</v>
      </c>
      <c r="EH40" s="186">
        <f t="shared" si="103"/>
        <v>0</v>
      </c>
      <c r="EI40" s="186"/>
      <c r="EJ40" s="186">
        <f t="shared" si="104"/>
        <v>0</v>
      </c>
      <c r="EK40" s="186">
        <f t="shared" si="105"/>
        <v>23.8</v>
      </c>
      <c r="EL40" s="186">
        <f t="shared" si="106"/>
        <v>566.44000000000005</v>
      </c>
      <c r="EM40" s="186">
        <f t="shared" si="107"/>
        <v>0</v>
      </c>
      <c r="EN40" s="186"/>
      <c r="EO40" s="186">
        <f t="shared" si="108"/>
        <v>0</v>
      </c>
      <c r="EP40" s="186">
        <f t="shared" si="109"/>
        <v>25.05</v>
      </c>
      <c r="EQ40" s="186">
        <f t="shared" si="110"/>
        <v>627.50250000000005</v>
      </c>
      <c r="ER40" s="186">
        <f t="shared" si="111"/>
        <v>0</v>
      </c>
      <c r="ES40" s="186"/>
      <c r="ET40" s="186">
        <f t="shared" si="112"/>
        <v>0</v>
      </c>
      <c r="EU40" s="186">
        <f t="shared" si="113"/>
        <v>8</v>
      </c>
      <c r="EV40" s="186">
        <f t="shared" si="114"/>
        <v>64</v>
      </c>
      <c r="EW40" s="186">
        <f t="shared" si="115"/>
        <v>0</v>
      </c>
      <c r="EX40" s="186"/>
      <c r="EY40" s="186">
        <f t="shared" si="116"/>
        <v>0</v>
      </c>
      <c r="EZ40" s="186">
        <f t="shared" si="117"/>
        <v>9.3333333333333357</v>
      </c>
      <c r="FA40" s="186">
        <f t="shared" si="118"/>
        <v>87.111111111111157</v>
      </c>
      <c r="FB40" s="186">
        <f t="shared" si="119"/>
        <v>0</v>
      </c>
      <c r="FC40" s="186"/>
      <c r="FD40" s="186">
        <f t="shared" si="120"/>
        <v>0</v>
      </c>
      <c r="FE40" s="186">
        <f t="shared" si="121"/>
        <v>10.75</v>
      </c>
      <c r="FF40" s="186">
        <f t="shared" si="122"/>
        <v>115.5625</v>
      </c>
      <c r="FG40" s="186">
        <f t="shared" si="123"/>
        <v>0</v>
      </c>
      <c r="FH40" s="186"/>
      <c r="FI40" s="186">
        <f t="shared" si="124"/>
        <v>0</v>
      </c>
      <c r="FJ40" s="186">
        <f t="shared" si="125"/>
        <v>11</v>
      </c>
      <c r="FK40" s="186">
        <f t="shared" si="126"/>
        <v>121</v>
      </c>
      <c r="FL40" s="186">
        <f t="shared" si="127"/>
        <v>0</v>
      </c>
      <c r="FM40" s="186"/>
      <c r="FN40" s="186">
        <f t="shared" si="128"/>
        <v>0</v>
      </c>
      <c r="FO40" s="186">
        <f t="shared" si="129"/>
        <v>13.25</v>
      </c>
      <c r="FP40" s="186">
        <f t="shared" si="130"/>
        <v>175.5625</v>
      </c>
      <c r="FQ40" s="186">
        <f t="shared" si="131"/>
        <v>0</v>
      </c>
      <c r="FR40" s="186"/>
      <c r="FS40" s="186">
        <f t="shared" si="132"/>
        <v>0</v>
      </c>
      <c r="FT40" s="186">
        <f t="shared" si="133"/>
        <v>13.8</v>
      </c>
      <c r="FU40" s="186">
        <f t="shared" si="134"/>
        <v>190.44000000000003</v>
      </c>
      <c r="FV40" s="186">
        <f t="shared" si="135"/>
        <v>0</v>
      </c>
      <c r="FW40" s="186"/>
      <c r="FX40" s="186">
        <f t="shared" si="136"/>
        <v>0</v>
      </c>
      <c r="FY40" s="186">
        <f t="shared" si="137"/>
        <v>14.8</v>
      </c>
      <c r="FZ40" s="186">
        <f t="shared" si="138"/>
        <v>219.04000000000002</v>
      </c>
      <c r="GA40" s="186">
        <f t="shared" si="139"/>
        <v>0</v>
      </c>
      <c r="GB40" s="186"/>
      <c r="GC40" s="186">
        <f t="shared" si="140"/>
        <v>0</v>
      </c>
      <c r="GD40" s="186">
        <f t="shared" si="141"/>
        <v>14.399999999999999</v>
      </c>
      <c r="GE40" s="186">
        <f t="shared" si="142"/>
        <v>207.35999999999996</v>
      </c>
      <c r="GF40" s="186">
        <f t="shared" si="143"/>
        <v>0</v>
      </c>
      <c r="GG40" s="186"/>
      <c r="GH40" s="186">
        <f t="shared" si="144"/>
        <v>0</v>
      </c>
      <c r="GI40" s="186">
        <f t="shared" si="145"/>
        <v>16.8</v>
      </c>
      <c r="GJ40" s="186">
        <f t="shared" si="146"/>
        <v>282.24</v>
      </c>
      <c r="GK40" s="186">
        <f t="shared" si="147"/>
        <v>0</v>
      </c>
      <c r="GL40" s="186"/>
      <c r="GM40" s="186">
        <f t="shared" si="148"/>
        <v>0</v>
      </c>
      <c r="GN40" s="186">
        <f t="shared" si="149"/>
        <v>17.5</v>
      </c>
      <c r="GO40" s="186">
        <f t="shared" si="150"/>
        <v>306.25</v>
      </c>
      <c r="GP40" s="186">
        <f t="shared" si="151"/>
        <v>0</v>
      </c>
      <c r="GQ40" s="187"/>
      <c r="GR40" s="186">
        <f t="shared" si="152"/>
        <v>0</v>
      </c>
      <c r="GS40" s="186">
        <f t="shared" si="153"/>
        <v>18.166666666666668</v>
      </c>
      <c r="GT40" s="186">
        <f t="shared" si="154"/>
        <v>330.02777777777783</v>
      </c>
      <c r="GU40" s="186">
        <f t="shared" si="155"/>
        <v>0</v>
      </c>
      <c r="GV40" s="187"/>
      <c r="GW40" s="186">
        <f t="shared" si="156"/>
        <v>0</v>
      </c>
      <c r="GX40" s="186">
        <f t="shared" si="157"/>
        <v>18.666666666666668</v>
      </c>
      <c r="GY40" s="186">
        <f t="shared" si="158"/>
        <v>348.44444444444451</v>
      </c>
      <c r="GZ40" s="186">
        <f t="shared" si="159"/>
        <v>0</v>
      </c>
    </row>
    <row r="41" spans="1:208">
      <c r="A41" s="178">
        <f t="shared" si="160"/>
        <v>45</v>
      </c>
      <c r="B41" s="179" t="s">
        <v>22</v>
      </c>
      <c r="C41" s="180">
        <f t="shared" si="161"/>
        <v>45.9</v>
      </c>
      <c r="D41" s="186"/>
      <c r="E41" s="186">
        <f t="shared" si="162"/>
        <v>0</v>
      </c>
      <c r="F41" s="186">
        <f t="shared" si="163"/>
        <v>9.7142857142857153</v>
      </c>
      <c r="G41" s="186">
        <f t="shared" si="164"/>
        <v>94.367346938775526</v>
      </c>
      <c r="H41" s="186">
        <f t="shared" si="165"/>
        <v>0</v>
      </c>
      <c r="I41" s="186"/>
      <c r="J41" s="186">
        <f t="shared" si="4"/>
        <v>0</v>
      </c>
      <c r="K41" s="186">
        <f t="shared" si="5"/>
        <v>9.125</v>
      </c>
      <c r="L41" s="186">
        <f t="shared" si="6"/>
        <v>83.265625</v>
      </c>
      <c r="M41" s="186">
        <f t="shared" si="7"/>
        <v>0</v>
      </c>
      <c r="N41" s="186"/>
      <c r="O41" s="186">
        <f t="shared" si="8"/>
        <v>0</v>
      </c>
      <c r="P41" s="186">
        <f t="shared" si="9"/>
        <v>12.200000000000003</v>
      </c>
      <c r="Q41" s="186">
        <f t="shared" si="10"/>
        <v>148.84000000000006</v>
      </c>
      <c r="R41" s="186">
        <f t="shared" si="11"/>
        <v>0</v>
      </c>
      <c r="S41" s="186"/>
      <c r="T41" s="186">
        <f t="shared" si="12"/>
        <v>0</v>
      </c>
      <c r="U41" s="186">
        <f t="shared" si="13"/>
        <v>12.333333333333336</v>
      </c>
      <c r="V41" s="186">
        <f t="shared" si="14"/>
        <v>152.11111111111117</v>
      </c>
      <c r="W41" s="186">
        <f t="shared" si="15"/>
        <v>0</v>
      </c>
      <c r="X41" s="186"/>
      <c r="Y41" s="186">
        <f t="shared" si="16"/>
        <v>0</v>
      </c>
      <c r="Z41" s="186">
        <f t="shared" si="17"/>
        <v>13.428571428571431</v>
      </c>
      <c r="AA41" s="186">
        <f t="shared" si="18"/>
        <v>180.32653061224497</v>
      </c>
      <c r="AB41" s="186">
        <f t="shared" si="19"/>
        <v>0</v>
      </c>
      <c r="AC41" s="186"/>
      <c r="AD41" s="186">
        <f t="shared" si="20"/>
        <v>0</v>
      </c>
      <c r="AE41" s="186">
        <f t="shared" si="21"/>
        <v>15.142857142857142</v>
      </c>
      <c r="AF41" s="186">
        <f t="shared" si="22"/>
        <v>229.30612244897958</v>
      </c>
      <c r="AG41" s="186">
        <f t="shared" si="23"/>
        <v>0</v>
      </c>
      <c r="AH41" s="186"/>
      <c r="AI41" s="186">
        <f t="shared" si="24"/>
        <v>0</v>
      </c>
      <c r="AJ41" s="186">
        <f t="shared" si="25"/>
        <v>15.625</v>
      </c>
      <c r="AK41" s="186">
        <f t="shared" si="26"/>
        <v>244.140625</v>
      </c>
      <c r="AL41" s="186">
        <f t="shared" si="27"/>
        <v>0</v>
      </c>
      <c r="AM41" s="186"/>
      <c r="AN41" s="186">
        <f t="shared" si="28"/>
        <v>0</v>
      </c>
      <c r="AO41" s="186">
        <f t="shared" si="29"/>
        <v>16.888888888888889</v>
      </c>
      <c r="AP41" s="186">
        <f t="shared" si="30"/>
        <v>285.23456790123458</v>
      </c>
      <c r="AQ41" s="186">
        <f t="shared" si="31"/>
        <v>0</v>
      </c>
      <c r="AR41" s="186"/>
      <c r="AS41" s="186">
        <f t="shared" si="32"/>
        <v>0</v>
      </c>
      <c r="AT41" s="186">
        <f t="shared" si="33"/>
        <v>15.899999999999999</v>
      </c>
      <c r="AU41" s="186">
        <f t="shared" si="34"/>
        <v>252.80999999999995</v>
      </c>
      <c r="AV41" s="186">
        <f t="shared" si="35"/>
        <v>0</v>
      </c>
      <c r="AW41" s="186"/>
      <c r="AX41" s="186">
        <f t="shared" si="36"/>
        <v>0</v>
      </c>
      <c r="AY41" s="186">
        <f t="shared" si="37"/>
        <v>18.600000000000001</v>
      </c>
      <c r="AZ41" s="186">
        <f t="shared" si="38"/>
        <v>345.96000000000004</v>
      </c>
      <c r="BA41" s="186">
        <f t="shared" si="39"/>
        <v>0</v>
      </c>
      <c r="BB41" s="186"/>
      <c r="BC41" s="186">
        <f t="shared" si="40"/>
        <v>0</v>
      </c>
      <c r="BD41" s="186">
        <f t="shared" si="41"/>
        <v>19</v>
      </c>
      <c r="BE41" s="186">
        <f t="shared" si="42"/>
        <v>361</v>
      </c>
      <c r="BF41" s="186">
        <f t="shared" si="43"/>
        <v>0</v>
      </c>
      <c r="BG41" s="186"/>
      <c r="BH41" s="186">
        <f t="shared" si="44"/>
        <v>0</v>
      </c>
      <c r="BI41" s="186">
        <f t="shared" si="45"/>
        <v>19.5</v>
      </c>
      <c r="BJ41" s="186">
        <f t="shared" si="46"/>
        <v>380.25</v>
      </c>
      <c r="BK41" s="186">
        <f t="shared" si="47"/>
        <v>0</v>
      </c>
      <c r="BL41" s="186"/>
      <c r="BM41" s="186">
        <f t="shared" si="48"/>
        <v>0</v>
      </c>
      <c r="BN41" s="186">
        <f t="shared" si="49"/>
        <v>18.75</v>
      </c>
      <c r="BO41" s="186">
        <f t="shared" si="50"/>
        <v>351.5625</v>
      </c>
      <c r="BP41" s="186">
        <f t="shared" si="51"/>
        <v>0</v>
      </c>
      <c r="BQ41" s="186"/>
      <c r="BR41" s="186">
        <f t="shared" si="52"/>
        <v>0</v>
      </c>
      <c r="BS41" s="186">
        <f t="shared" si="53"/>
        <v>20.6</v>
      </c>
      <c r="BT41" s="186">
        <f t="shared" si="54"/>
        <v>424.36000000000007</v>
      </c>
      <c r="BU41" s="186">
        <f t="shared" si="55"/>
        <v>0</v>
      </c>
      <c r="BV41" s="186"/>
      <c r="BW41" s="186">
        <f t="shared" si="56"/>
        <v>0</v>
      </c>
      <c r="BX41" s="186">
        <f t="shared" si="57"/>
        <v>20.428571428571427</v>
      </c>
      <c r="BY41" s="186">
        <f t="shared" si="58"/>
        <v>417.32653061224482</v>
      </c>
      <c r="BZ41" s="186">
        <f t="shared" si="59"/>
        <v>0</v>
      </c>
      <c r="CA41" s="186"/>
      <c r="CB41" s="186">
        <f t="shared" si="60"/>
        <v>0</v>
      </c>
      <c r="CC41" s="186">
        <f t="shared" si="61"/>
        <v>20.5</v>
      </c>
      <c r="CD41" s="186">
        <f t="shared" si="62"/>
        <v>420.25</v>
      </c>
      <c r="CE41" s="186">
        <f t="shared" si="63"/>
        <v>0</v>
      </c>
      <c r="CF41" s="186"/>
      <c r="CG41" s="186">
        <f t="shared" si="64"/>
        <v>0</v>
      </c>
      <c r="CH41" s="186">
        <f t="shared" si="65"/>
        <v>21</v>
      </c>
      <c r="CI41" s="186">
        <f t="shared" si="66"/>
        <v>441</v>
      </c>
      <c r="CJ41" s="186">
        <f t="shared" si="67"/>
        <v>0</v>
      </c>
      <c r="CK41" s="186"/>
      <c r="CL41" s="186">
        <f t="shared" si="68"/>
        <v>0</v>
      </c>
      <c r="CM41" s="186">
        <f t="shared" si="69"/>
        <v>21.4</v>
      </c>
      <c r="CN41" s="186">
        <f t="shared" si="70"/>
        <v>457.95999999999992</v>
      </c>
      <c r="CO41" s="186">
        <f t="shared" si="71"/>
        <v>0</v>
      </c>
      <c r="CP41" s="186"/>
      <c r="CQ41" s="186">
        <f t="shared" si="72"/>
        <v>0</v>
      </c>
      <c r="CR41" s="186">
        <f t="shared" si="73"/>
        <v>22</v>
      </c>
      <c r="CS41" s="186">
        <f t="shared" si="74"/>
        <v>484</v>
      </c>
      <c r="CT41" s="186">
        <f t="shared" si="75"/>
        <v>0</v>
      </c>
      <c r="CU41" s="186"/>
      <c r="CV41" s="186">
        <f t="shared" si="76"/>
        <v>0</v>
      </c>
      <c r="CW41" s="186">
        <f t="shared" si="77"/>
        <v>22</v>
      </c>
      <c r="CX41" s="186">
        <f t="shared" si="78"/>
        <v>484</v>
      </c>
      <c r="CY41" s="186">
        <f t="shared" si="79"/>
        <v>0</v>
      </c>
      <c r="CZ41" s="186"/>
      <c r="DA41" s="186">
        <f t="shared" si="80"/>
        <v>0</v>
      </c>
      <c r="DB41" s="186">
        <f t="shared" si="81"/>
        <v>22</v>
      </c>
      <c r="DC41" s="186">
        <f t="shared" si="82"/>
        <v>484</v>
      </c>
      <c r="DD41" s="186">
        <f t="shared" si="83"/>
        <v>0</v>
      </c>
      <c r="DE41" s="186"/>
      <c r="DF41" s="186">
        <f t="shared" si="84"/>
        <v>0</v>
      </c>
      <c r="DG41" s="186">
        <f t="shared" si="85"/>
        <v>19.25</v>
      </c>
      <c r="DH41" s="186">
        <f t="shared" si="86"/>
        <v>370.5625</v>
      </c>
      <c r="DI41" s="186">
        <f t="shared" si="87"/>
        <v>0</v>
      </c>
      <c r="DJ41" s="187"/>
      <c r="DK41" s="186">
        <f t="shared" si="88"/>
        <v>0</v>
      </c>
      <c r="DL41" s="186">
        <f t="shared" si="89"/>
        <v>20.444444444444443</v>
      </c>
      <c r="DM41" s="186">
        <f t="shared" si="90"/>
        <v>417.97530864197523</v>
      </c>
      <c r="DN41" s="186">
        <f t="shared" si="91"/>
        <v>0</v>
      </c>
      <c r="DO41" s="187"/>
      <c r="DP41" s="186">
        <f t="shared" si="92"/>
        <v>0</v>
      </c>
      <c r="DQ41" s="186">
        <f t="shared" si="93"/>
        <v>21.7</v>
      </c>
      <c r="DR41" s="186">
        <f t="shared" si="94"/>
        <v>470.89</v>
      </c>
      <c r="DS41" s="186">
        <f t="shared" si="95"/>
        <v>0</v>
      </c>
      <c r="DT41" s="187"/>
      <c r="DU41" s="186">
        <f t="shared" si="0"/>
        <v>0</v>
      </c>
      <c r="DV41" s="186">
        <f t="shared" si="1"/>
        <v>22.444444444444443</v>
      </c>
      <c r="DW41" s="186">
        <f t="shared" si="2"/>
        <v>503.753086419753</v>
      </c>
      <c r="DX41" s="186">
        <f t="shared" si="3"/>
        <v>0</v>
      </c>
      <c r="DY41" s="186"/>
      <c r="DZ41" s="186">
        <f t="shared" si="96"/>
        <v>0</v>
      </c>
      <c r="EA41" s="186">
        <f t="shared" si="97"/>
        <v>22.642857142857142</v>
      </c>
      <c r="EB41" s="186">
        <f t="shared" si="98"/>
        <v>512.69897959183675</v>
      </c>
      <c r="EC41" s="186">
        <f t="shared" si="99"/>
        <v>0</v>
      </c>
      <c r="ED41" s="186"/>
      <c r="EE41" s="186">
        <f t="shared" si="100"/>
        <v>0</v>
      </c>
      <c r="EF41" s="186">
        <f t="shared" si="101"/>
        <v>24</v>
      </c>
      <c r="EG41" s="186">
        <f t="shared" si="102"/>
        <v>576</v>
      </c>
      <c r="EH41" s="186">
        <f t="shared" si="103"/>
        <v>0</v>
      </c>
      <c r="EI41" s="186"/>
      <c r="EJ41" s="186">
        <f t="shared" si="104"/>
        <v>0</v>
      </c>
      <c r="EK41" s="186">
        <f t="shared" si="105"/>
        <v>24.8</v>
      </c>
      <c r="EL41" s="186">
        <f t="shared" si="106"/>
        <v>615.04000000000008</v>
      </c>
      <c r="EM41" s="186">
        <f t="shared" si="107"/>
        <v>0</v>
      </c>
      <c r="EN41" s="186"/>
      <c r="EO41" s="186">
        <f t="shared" si="108"/>
        <v>0</v>
      </c>
      <c r="EP41" s="186">
        <f t="shared" si="109"/>
        <v>26.05</v>
      </c>
      <c r="EQ41" s="186">
        <f t="shared" si="110"/>
        <v>678.60250000000008</v>
      </c>
      <c r="ER41" s="186">
        <f t="shared" si="111"/>
        <v>0</v>
      </c>
      <c r="ES41" s="186"/>
      <c r="ET41" s="186">
        <f t="shared" si="112"/>
        <v>0</v>
      </c>
      <c r="EU41" s="186">
        <f t="shared" si="113"/>
        <v>9</v>
      </c>
      <c r="EV41" s="186">
        <f t="shared" si="114"/>
        <v>81</v>
      </c>
      <c r="EW41" s="186">
        <f t="shared" si="115"/>
        <v>0</v>
      </c>
      <c r="EX41" s="186"/>
      <c r="EY41" s="186">
        <f t="shared" si="116"/>
        <v>0</v>
      </c>
      <c r="EZ41" s="186">
        <f t="shared" si="117"/>
        <v>10.333333333333336</v>
      </c>
      <c r="FA41" s="186">
        <f t="shared" si="118"/>
        <v>106.77777777777783</v>
      </c>
      <c r="FB41" s="186">
        <f t="shared" si="119"/>
        <v>0</v>
      </c>
      <c r="FC41" s="186"/>
      <c r="FD41" s="186">
        <f t="shared" si="120"/>
        <v>0</v>
      </c>
      <c r="FE41" s="186">
        <f t="shared" si="121"/>
        <v>11.75</v>
      </c>
      <c r="FF41" s="186">
        <f t="shared" si="122"/>
        <v>138.0625</v>
      </c>
      <c r="FG41" s="186">
        <f t="shared" si="123"/>
        <v>0</v>
      </c>
      <c r="FH41" s="186"/>
      <c r="FI41" s="186">
        <f t="shared" si="124"/>
        <v>0</v>
      </c>
      <c r="FJ41" s="186">
        <f t="shared" si="125"/>
        <v>12</v>
      </c>
      <c r="FK41" s="186">
        <f t="shared" si="126"/>
        <v>144</v>
      </c>
      <c r="FL41" s="186">
        <f t="shared" si="127"/>
        <v>0</v>
      </c>
      <c r="FM41" s="186"/>
      <c r="FN41" s="186">
        <f t="shared" si="128"/>
        <v>0</v>
      </c>
      <c r="FO41" s="186">
        <f t="shared" si="129"/>
        <v>14.25</v>
      </c>
      <c r="FP41" s="186">
        <f t="shared" si="130"/>
        <v>203.0625</v>
      </c>
      <c r="FQ41" s="186">
        <f t="shared" si="131"/>
        <v>0</v>
      </c>
      <c r="FR41" s="186"/>
      <c r="FS41" s="186">
        <f t="shared" si="132"/>
        <v>0</v>
      </c>
      <c r="FT41" s="186">
        <f t="shared" si="133"/>
        <v>14.8</v>
      </c>
      <c r="FU41" s="186">
        <f t="shared" si="134"/>
        <v>219.04000000000002</v>
      </c>
      <c r="FV41" s="186">
        <f t="shared" si="135"/>
        <v>0</v>
      </c>
      <c r="FW41" s="186"/>
      <c r="FX41" s="186">
        <f t="shared" si="136"/>
        <v>0</v>
      </c>
      <c r="FY41" s="186">
        <f t="shared" si="137"/>
        <v>15.8</v>
      </c>
      <c r="FZ41" s="186">
        <f t="shared" si="138"/>
        <v>249.64000000000001</v>
      </c>
      <c r="GA41" s="186">
        <f t="shared" si="139"/>
        <v>0</v>
      </c>
      <c r="GB41" s="186"/>
      <c r="GC41" s="186">
        <f t="shared" si="140"/>
        <v>0</v>
      </c>
      <c r="GD41" s="186">
        <f t="shared" si="141"/>
        <v>15.399999999999999</v>
      </c>
      <c r="GE41" s="186">
        <f t="shared" si="142"/>
        <v>237.15999999999997</v>
      </c>
      <c r="GF41" s="186">
        <f t="shared" si="143"/>
        <v>0</v>
      </c>
      <c r="GG41" s="186"/>
      <c r="GH41" s="186">
        <f t="shared" si="144"/>
        <v>0</v>
      </c>
      <c r="GI41" s="186">
        <f t="shared" si="145"/>
        <v>17.8</v>
      </c>
      <c r="GJ41" s="186">
        <f t="shared" si="146"/>
        <v>316.84000000000003</v>
      </c>
      <c r="GK41" s="186">
        <f t="shared" si="147"/>
        <v>0</v>
      </c>
      <c r="GL41" s="186"/>
      <c r="GM41" s="186">
        <f t="shared" si="148"/>
        <v>0</v>
      </c>
      <c r="GN41" s="186">
        <f t="shared" si="149"/>
        <v>18.5</v>
      </c>
      <c r="GO41" s="186">
        <f t="shared" si="150"/>
        <v>342.25</v>
      </c>
      <c r="GP41" s="186">
        <f t="shared" si="151"/>
        <v>0</v>
      </c>
      <c r="GQ41" s="187"/>
      <c r="GR41" s="186">
        <f t="shared" si="152"/>
        <v>0</v>
      </c>
      <c r="GS41" s="186">
        <f t="shared" si="153"/>
        <v>19.166666666666668</v>
      </c>
      <c r="GT41" s="186">
        <f t="shared" si="154"/>
        <v>367.36111111111114</v>
      </c>
      <c r="GU41" s="186">
        <f t="shared" si="155"/>
        <v>0</v>
      </c>
      <c r="GV41" s="187"/>
      <c r="GW41" s="186">
        <f t="shared" si="156"/>
        <v>0</v>
      </c>
      <c r="GX41" s="186">
        <f t="shared" si="157"/>
        <v>19.666666666666668</v>
      </c>
      <c r="GY41" s="186">
        <f t="shared" si="158"/>
        <v>386.77777777777783</v>
      </c>
      <c r="GZ41" s="186">
        <f t="shared" si="159"/>
        <v>0</v>
      </c>
    </row>
    <row r="42" spans="1:208">
      <c r="A42" s="178">
        <f t="shared" si="160"/>
        <v>46</v>
      </c>
      <c r="B42" s="179" t="s">
        <v>22</v>
      </c>
      <c r="C42" s="180">
        <f t="shared" si="161"/>
        <v>46.9</v>
      </c>
      <c r="D42" s="186"/>
      <c r="E42" s="186">
        <f t="shared" si="162"/>
        <v>0</v>
      </c>
      <c r="F42" s="186">
        <f t="shared" si="163"/>
        <v>10.714285714285715</v>
      </c>
      <c r="G42" s="186">
        <f t="shared" si="164"/>
        <v>114.79591836734696</v>
      </c>
      <c r="H42" s="186">
        <f t="shared" si="165"/>
        <v>0</v>
      </c>
      <c r="I42" s="186"/>
      <c r="J42" s="186">
        <f t="shared" si="4"/>
        <v>0</v>
      </c>
      <c r="K42" s="186">
        <f t="shared" si="5"/>
        <v>10.125</v>
      </c>
      <c r="L42" s="186">
        <f t="shared" si="6"/>
        <v>102.515625</v>
      </c>
      <c r="M42" s="186">
        <f t="shared" si="7"/>
        <v>0</v>
      </c>
      <c r="N42" s="186"/>
      <c r="O42" s="186">
        <f t="shared" si="8"/>
        <v>0</v>
      </c>
      <c r="P42" s="186">
        <f t="shared" si="9"/>
        <v>13.200000000000003</v>
      </c>
      <c r="Q42" s="186">
        <f t="shared" si="10"/>
        <v>174.24000000000007</v>
      </c>
      <c r="R42" s="186">
        <f t="shared" si="11"/>
        <v>0</v>
      </c>
      <c r="S42" s="186"/>
      <c r="T42" s="186">
        <f t="shared" si="12"/>
        <v>0</v>
      </c>
      <c r="U42" s="186">
        <f t="shared" si="13"/>
        <v>13.333333333333336</v>
      </c>
      <c r="V42" s="186">
        <f t="shared" si="14"/>
        <v>177.77777777777783</v>
      </c>
      <c r="W42" s="186">
        <f t="shared" si="15"/>
        <v>0</v>
      </c>
      <c r="X42" s="186"/>
      <c r="Y42" s="186">
        <f t="shared" si="16"/>
        <v>0</v>
      </c>
      <c r="Z42" s="186">
        <f t="shared" si="17"/>
        <v>14.428571428571431</v>
      </c>
      <c r="AA42" s="186">
        <f t="shared" si="18"/>
        <v>208.18367346938783</v>
      </c>
      <c r="AB42" s="186">
        <f t="shared" si="19"/>
        <v>0</v>
      </c>
      <c r="AC42" s="186"/>
      <c r="AD42" s="186">
        <f t="shared" si="20"/>
        <v>0</v>
      </c>
      <c r="AE42" s="186">
        <f t="shared" si="21"/>
        <v>16.142857142857142</v>
      </c>
      <c r="AF42" s="186">
        <f t="shared" si="22"/>
        <v>260.59183673469386</v>
      </c>
      <c r="AG42" s="186">
        <f t="shared" si="23"/>
        <v>0</v>
      </c>
      <c r="AH42" s="186"/>
      <c r="AI42" s="186">
        <f t="shared" si="24"/>
        <v>0</v>
      </c>
      <c r="AJ42" s="186">
        <f t="shared" si="25"/>
        <v>16.625</v>
      </c>
      <c r="AK42" s="186">
        <f t="shared" si="26"/>
        <v>276.390625</v>
      </c>
      <c r="AL42" s="186">
        <f t="shared" si="27"/>
        <v>0</v>
      </c>
      <c r="AM42" s="186"/>
      <c r="AN42" s="186">
        <f t="shared" si="28"/>
        <v>0</v>
      </c>
      <c r="AO42" s="186">
        <f t="shared" si="29"/>
        <v>17.888888888888889</v>
      </c>
      <c r="AP42" s="186">
        <f t="shared" si="30"/>
        <v>320.01234567901236</v>
      </c>
      <c r="AQ42" s="186">
        <f t="shared" si="31"/>
        <v>0</v>
      </c>
      <c r="AR42" s="186"/>
      <c r="AS42" s="186">
        <f t="shared" si="32"/>
        <v>0</v>
      </c>
      <c r="AT42" s="186">
        <f t="shared" si="33"/>
        <v>16.899999999999999</v>
      </c>
      <c r="AU42" s="186">
        <f t="shared" si="34"/>
        <v>285.60999999999996</v>
      </c>
      <c r="AV42" s="186">
        <f t="shared" si="35"/>
        <v>0</v>
      </c>
      <c r="AW42" s="186"/>
      <c r="AX42" s="186">
        <f t="shared" si="36"/>
        <v>0</v>
      </c>
      <c r="AY42" s="186">
        <f t="shared" si="37"/>
        <v>19.600000000000001</v>
      </c>
      <c r="AZ42" s="186">
        <f t="shared" si="38"/>
        <v>384.16000000000008</v>
      </c>
      <c r="BA42" s="186">
        <f t="shared" si="39"/>
        <v>0</v>
      </c>
      <c r="BB42" s="186"/>
      <c r="BC42" s="186">
        <f t="shared" si="40"/>
        <v>0</v>
      </c>
      <c r="BD42" s="186">
        <f t="shared" si="41"/>
        <v>20</v>
      </c>
      <c r="BE42" s="186">
        <f t="shared" si="42"/>
        <v>400</v>
      </c>
      <c r="BF42" s="186">
        <f t="shared" si="43"/>
        <v>0</v>
      </c>
      <c r="BG42" s="186"/>
      <c r="BH42" s="186">
        <f t="shared" si="44"/>
        <v>0</v>
      </c>
      <c r="BI42" s="186">
        <f t="shared" si="45"/>
        <v>20.5</v>
      </c>
      <c r="BJ42" s="186">
        <f t="shared" si="46"/>
        <v>420.25</v>
      </c>
      <c r="BK42" s="186">
        <f t="shared" si="47"/>
        <v>0</v>
      </c>
      <c r="BL42" s="186"/>
      <c r="BM42" s="186">
        <f t="shared" si="48"/>
        <v>0</v>
      </c>
      <c r="BN42" s="186">
        <f t="shared" si="49"/>
        <v>19.75</v>
      </c>
      <c r="BO42" s="186">
        <f t="shared" si="50"/>
        <v>390.0625</v>
      </c>
      <c r="BP42" s="186">
        <f t="shared" si="51"/>
        <v>0</v>
      </c>
      <c r="BQ42" s="186"/>
      <c r="BR42" s="186">
        <f t="shared" si="52"/>
        <v>0</v>
      </c>
      <c r="BS42" s="186">
        <f t="shared" si="53"/>
        <v>21.6</v>
      </c>
      <c r="BT42" s="186">
        <f t="shared" si="54"/>
        <v>466.56000000000006</v>
      </c>
      <c r="BU42" s="186">
        <f t="shared" si="55"/>
        <v>0</v>
      </c>
      <c r="BV42" s="186"/>
      <c r="BW42" s="186">
        <f t="shared" si="56"/>
        <v>0</v>
      </c>
      <c r="BX42" s="186">
        <f t="shared" si="57"/>
        <v>21.428571428571427</v>
      </c>
      <c r="BY42" s="186">
        <f t="shared" si="58"/>
        <v>459.18367346938771</v>
      </c>
      <c r="BZ42" s="186">
        <f t="shared" si="59"/>
        <v>0</v>
      </c>
      <c r="CA42" s="186"/>
      <c r="CB42" s="186">
        <f t="shared" si="60"/>
        <v>0</v>
      </c>
      <c r="CC42" s="186">
        <f t="shared" si="61"/>
        <v>21.5</v>
      </c>
      <c r="CD42" s="186">
        <f t="shared" si="62"/>
        <v>462.25</v>
      </c>
      <c r="CE42" s="186">
        <f t="shared" si="63"/>
        <v>0</v>
      </c>
      <c r="CF42" s="186"/>
      <c r="CG42" s="186">
        <f t="shared" si="64"/>
        <v>0</v>
      </c>
      <c r="CH42" s="186">
        <f t="shared" si="65"/>
        <v>22</v>
      </c>
      <c r="CI42" s="186">
        <f t="shared" si="66"/>
        <v>484</v>
      </c>
      <c r="CJ42" s="186">
        <f t="shared" si="67"/>
        <v>0</v>
      </c>
      <c r="CK42" s="186"/>
      <c r="CL42" s="186">
        <f t="shared" si="68"/>
        <v>0</v>
      </c>
      <c r="CM42" s="186">
        <f t="shared" si="69"/>
        <v>22.4</v>
      </c>
      <c r="CN42" s="186">
        <f t="shared" si="70"/>
        <v>501.75999999999993</v>
      </c>
      <c r="CO42" s="186">
        <f t="shared" si="71"/>
        <v>0</v>
      </c>
      <c r="CP42" s="186"/>
      <c r="CQ42" s="186">
        <f t="shared" si="72"/>
        <v>0</v>
      </c>
      <c r="CR42" s="186">
        <f t="shared" si="73"/>
        <v>23</v>
      </c>
      <c r="CS42" s="186">
        <f t="shared" si="74"/>
        <v>529</v>
      </c>
      <c r="CT42" s="186">
        <f t="shared" si="75"/>
        <v>0</v>
      </c>
      <c r="CU42" s="186"/>
      <c r="CV42" s="186">
        <f t="shared" si="76"/>
        <v>0</v>
      </c>
      <c r="CW42" s="186">
        <f t="shared" si="77"/>
        <v>23</v>
      </c>
      <c r="CX42" s="186">
        <f t="shared" si="78"/>
        <v>529</v>
      </c>
      <c r="CY42" s="186">
        <f t="shared" si="79"/>
        <v>0</v>
      </c>
      <c r="CZ42" s="186"/>
      <c r="DA42" s="186">
        <f t="shared" si="80"/>
        <v>0</v>
      </c>
      <c r="DB42" s="186">
        <f t="shared" si="81"/>
        <v>23</v>
      </c>
      <c r="DC42" s="186">
        <f t="shared" si="82"/>
        <v>529</v>
      </c>
      <c r="DD42" s="186">
        <f t="shared" si="83"/>
        <v>0</v>
      </c>
      <c r="DE42" s="186"/>
      <c r="DF42" s="186">
        <f t="shared" si="84"/>
        <v>0</v>
      </c>
      <c r="DG42" s="186">
        <f t="shared" si="85"/>
        <v>20.25</v>
      </c>
      <c r="DH42" s="186">
        <f t="shared" si="86"/>
        <v>410.0625</v>
      </c>
      <c r="DI42" s="186">
        <f t="shared" si="87"/>
        <v>0</v>
      </c>
      <c r="DJ42" s="187"/>
      <c r="DK42" s="186">
        <f t="shared" si="88"/>
        <v>0</v>
      </c>
      <c r="DL42" s="186">
        <f t="shared" si="89"/>
        <v>21.444444444444443</v>
      </c>
      <c r="DM42" s="186">
        <f t="shared" si="90"/>
        <v>459.86419753086415</v>
      </c>
      <c r="DN42" s="186">
        <f t="shared" si="91"/>
        <v>0</v>
      </c>
      <c r="DO42" s="187"/>
      <c r="DP42" s="186">
        <f t="shared" si="92"/>
        <v>0</v>
      </c>
      <c r="DQ42" s="186">
        <f t="shared" si="93"/>
        <v>22.7</v>
      </c>
      <c r="DR42" s="186">
        <f t="shared" si="94"/>
        <v>515.29</v>
      </c>
      <c r="DS42" s="186">
        <f t="shared" si="95"/>
        <v>0</v>
      </c>
      <c r="DT42" s="187"/>
      <c r="DU42" s="186">
        <f t="shared" si="0"/>
        <v>0</v>
      </c>
      <c r="DV42" s="186">
        <f t="shared" si="1"/>
        <v>23.444444444444443</v>
      </c>
      <c r="DW42" s="186">
        <f t="shared" si="2"/>
        <v>549.64197530864192</v>
      </c>
      <c r="DX42" s="186">
        <f t="shared" si="3"/>
        <v>0</v>
      </c>
      <c r="DY42" s="186"/>
      <c r="DZ42" s="186">
        <f t="shared" si="96"/>
        <v>0</v>
      </c>
      <c r="EA42" s="186">
        <f t="shared" si="97"/>
        <v>23.642857142857142</v>
      </c>
      <c r="EB42" s="186">
        <f t="shared" si="98"/>
        <v>558.98469387755097</v>
      </c>
      <c r="EC42" s="186">
        <f t="shared" si="99"/>
        <v>0</v>
      </c>
      <c r="ED42" s="186"/>
      <c r="EE42" s="186">
        <f t="shared" si="100"/>
        <v>0</v>
      </c>
      <c r="EF42" s="186">
        <f t="shared" si="101"/>
        <v>25</v>
      </c>
      <c r="EG42" s="186">
        <f t="shared" si="102"/>
        <v>625</v>
      </c>
      <c r="EH42" s="186">
        <f t="shared" si="103"/>
        <v>0</v>
      </c>
      <c r="EI42" s="186"/>
      <c r="EJ42" s="186">
        <f t="shared" si="104"/>
        <v>0</v>
      </c>
      <c r="EK42" s="186">
        <f t="shared" si="105"/>
        <v>25.8</v>
      </c>
      <c r="EL42" s="186">
        <f t="shared" si="106"/>
        <v>665.64</v>
      </c>
      <c r="EM42" s="186">
        <f t="shared" si="107"/>
        <v>0</v>
      </c>
      <c r="EN42" s="186"/>
      <c r="EO42" s="186">
        <f t="shared" si="108"/>
        <v>0</v>
      </c>
      <c r="EP42" s="186">
        <f t="shared" si="109"/>
        <v>27.05</v>
      </c>
      <c r="EQ42" s="186">
        <f t="shared" si="110"/>
        <v>731.70249999999999</v>
      </c>
      <c r="ER42" s="186">
        <f t="shared" si="111"/>
        <v>0</v>
      </c>
      <c r="ES42" s="186"/>
      <c r="ET42" s="186">
        <f t="shared" si="112"/>
        <v>0</v>
      </c>
      <c r="EU42" s="186">
        <f t="shared" si="113"/>
        <v>10</v>
      </c>
      <c r="EV42" s="186">
        <f t="shared" si="114"/>
        <v>100</v>
      </c>
      <c r="EW42" s="186">
        <f t="shared" si="115"/>
        <v>0</v>
      </c>
      <c r="EX42" s="186"/>
      <c r="EY42" s="186">
        <f t="shared" si="116"/>
        <v>0</v>
      </c>
      <c r="EZ42" s="186">
        <f t="shared" si="117"/>
        <v>11.333333333333336</v>
      </c>
      <c r="FA42" s="186">
        <f t="shared" si="118"/>
        <v>128.44444444444449</v>
      </c>
      <c r="FB42" s="186">
        <f t="shared" si="119"/>
        <v>0</v>
      </c>
      <c r="FC42" s="186"/>
      <c r="FD42" s="186">
        <f t="shared" si="120"/>
        <v>0</v>
      </c>
      <c r="FE42" s="186">
        <f t="shared" si="121"/>
        <v>12.75</v>
      </c>
      <c r="FF42" s="186">
        <f t="shared" si="122"/>
        <v>162.5625</v>
      </c>
      <c r="FG42" s="186">
        <f t="shared" si="123"/>
        <v>0</v>
      </c>
      <c r="FH42" s="186"/>
      <c r="FI42" s="186">
        <f t="shared" si="124"/>
        <v>0</v>
      </c>
      <c r="FJ42" s="186">
        <f t="shared" si="125"/>
        <v>13</v>
      </c>
      <c r="FK42" s="186">
        <f t="shared" si="126"/>
        <v>169</v>
      </c>
      <c r="FL42" s="186">
        <f t="shared" si="127"/>
        <v>0</v>
      </c>
      <c r="FM42" s="186"/>
      <c r="FN42" s="186">
        <f t="shared" si="128"/>
        <v>0</v>
      </c>
      <c r="FO42" s="186">
        <f t="shared" si="129"/>
        <v>15.25</v>
      </c>
      <c r="FP42" s="186">
        <f t="shared" si="130"/>
        <v>232.5625</v>
      </c>
      <c r="FQ42" s="186">
        <f t="shared" si="131"/>
        <v>0</v>
      </c>
      <c r="FR42" s="186"/>
      <c r="FS42" s="186">
        <f t="shared" si="132"/>
        <v>0</v>
      </c>
      <c r="FT42" s="186">
        <f t="shared" si="133"/>
        <v>15.8</v>
      </c>
      <c r="FU42" s="186">
        <f t="shared" si="134"/>
        <v>249.64000000000001</v>
      </c>
      <c r="FV42" s="186">
        <f t="shared" si="135"/>
        <v>0</v>
      </c>
      <c r="FW42" s="186"/>
      <c r="FX42" s="186">
        <f t="shared" si="136"/>
        <v>0</v>
      </c>
      <c r="FY42" s="186">
        <f t="shared" si="137"/>
        <v>16.8</v>
      </c>
      <c r="FZ42" s="186">
        <f t="shared" si="138"/>
        <v>282.24</v>
      </c>
      <c r="GA42" s="186">
        <f t="shared" si="139"/>
        <v>0</v>
      </c>
      <c r="GB42" s="186"/>
      <c r="GC42" s="186">
        <f t="shared" si="140"/>
        <v>0</v>
      </c>
      <c r="GD42" s="186">
        <f t="shared" si="141"/>
        <v>16.399999999999999</v>
      </c>
      <c r="GE42" s="186">
        <f t="shared" si="142"/>
        <v>268.95999999999998</v>
      </c>
      <c r="GF42" s="186">
        <f t="shared" si="143"/>
        <v>0</v>
      </c>
      <c r="GG42" s="186"/>
      <c r="GH42" s="186">
        <f t="shared" si="144"/>
        <v>0</v>
      </c>
      <c r="GI42" s="186">
        <f t="shared" si="145"/>
        <v>18.8</v>
      </c>
      <c r="GJ42" s="186">
        <f t="shared" si="146"/>
        <v>353.44000000000005</v>
      </c>
      <c r="GK42" s="186">
        <f t="shared" si="147"/>
        <v>0</v>
      </c>
      <c r="GL42" s="186"/>
      <c r="GM42" s="186">
        <f t="shared" si="148"/>
        <v>0</v>
      </c>
      <c r="GN42" s="186">
        <f t="shared" si="149"/>
        <v>19.5</v>
      </c>
      <c r="GO42" s="186">
        <f t="shared" si="150"/>
        <v>380.25</v>
      </c>
      <c r="GP42" s="186">
        <f t="shared" si="151"/>
        <v>0</v>
      </c>
      <c r="GQ42" s="187"/>
      <c r="GR42" s="186">
        <f t="shared" si="152"/>
        <v>0</v>
      </c>
      <c r="GS42" s="186">
        <f t="shared" si="153"/>
        <v>20.166666666666668</v>
      </c>
      <c r="GT42" s="186">
        <f t="shared" si="154"/>
        <v>406.69444444444451</v>
      </c>
      <c r="GU42" s="186">
        <f t="shared" si="155"/>
        <v>0</v>
      </c>
      <c r="GV42" s="187"/>
      <c r="GW42" s="186">
        <f t="shared" si="156"/>
        <v>0</v>
      </c>
      <c r="GX42" s="186">
        <f t="shared" si="157"/>
        <v>20.666666666666668</v>
      </c>
      <c r="GY42" s="186">
        <f t="shared" si="158"/>
        <v>427.11111111111114</v>
      </c>
      <c r="GZ42" s="186">
        <f t="shared" si="159"/>
        <v>0</v>
      </c>
    </row>
    <row r="43" spans="1:208">
      <c r="A43" s="178">
        <f t="shared" si="160"/>
        <v>47</v>
      </c>
      <c r="B43" s="179" t="s">
        <v>22</v>
      </c>
      <c r="C43" s="180">
        <f t="shared" si="161"/>
        <v>47.9</v>
      </c>
      <c r="D43" s="186"/>
      <c r="E43" s="186">
        <f t="shared" si="162"/>
        <v>0</v>
      </c>
      <c r="F43" s="186">
        <f t="shared" si="163"/>
        <v>11.714285714285715</v>
      </c>
      <c r="G43" s="186">
        <f t="shared" si="164"/>
        <v>137.2244897959184</v>
      </c>
      <c r="H43" s="186">
        <f t="shared" si="165"/>
        <v>0</v>
      </c>
      <c r="I43" s="186"/>
      <c r="J43" s="186">
        <f t="shared" si="4"/>
        <v>0</v>
      </c>
      <c r="K43" s="186">
        <f t="shared" si="5"/>
        <v>11.125</v>
      </c>
      <c r="L43" s="186">
        <f t="shared" si="6"/>
        <v>123.765625</v>
      </c>
      <c r="M43" s="186">
        <f t="shared" si="7"/>
        <v>0</v>
      </c>
      <c r="N43" s="186"/>
      <c r="O43" s="186">
        <f t="shared" si="8"/>
        <v>0</v>
      </c>
      <c r="P43" s="186">
        <f t="shared" si="9"/>
        <v>14.200000000000003</v>
      </c>
      <c r="Q43" s="186">
        <f t="shared" si="10"/>
        <v>201.64000000000007</v>
      </c>
      <c r="R43" s="186">
        <f t="shared" si="11"/>
        <v>0</v>
      </c>
      <c r="S43" s="186"/>
      <c r="T43" s="186">
        <f t="shared" si="12"/>
        <v>0</v>
      </c>
      <c r="U43" s="186">
        <f t="shared" si="13"/>
        <v>14.333333333333336</v>
      </c>
      <c r="V43" s="186">
        <f t="shared" si="14"/>
        <v>205.44444444444451</v>
      </c>
      <c r="W43" s="186">
        <f t="shared" si="15"/>
        <v>0</v>
      </c>
      <c r="X43" s="186"/>
      <c r="Y43" s="186">
        <f t="shared" si="16"/>
        <v>0</v>
      </c>
      <c r="Z43" s="186">
        <f t="shared" si="17"/>
        <v>15.428571428571431</v>
      </c>
      <c r="AA43" s="186">
        <f t="shared" si="18"/>
        <v>238.04081632653069</v>
      </c>
      <c r="AB43" s="186">
        <f t="shared" si="19"/>
        <v>0</v>
      </c>
      <c r="AC43" s="186"/>
      <c r="AD43" s="186">
        <f t="shared" si="20"/>
        <v>0</v>
      </c>
      <c r="AE43" s="186">
        <f t="shared" si="21"/>
        <v>17.142857142857142</v>
      </c>
      <c r="AF43" s="186">
        <f t="shared" si="22"/>
        <v>293.87755102040813</v>
      </c>
      <c r="AG43" s="186">
        <f t="shared" si="23"/>
        <v>0</v>
      </c>
      <c r="AH43" s="186"/>
      <c r="AI43" s="186">
        <f t="shared" si="24"/>
        <v>0</v>
      </c>
      <c r="AJ43" s="186">
        <f t="shared" si="25"/>
        <v>17.625</v>
      </c>
      <c r="AK43" s="186">
        <f t="shared" si="26"/>
        <v>310.640625</v>
      </c>
      <c r="AL43" s="186">
        <f t="shared" si="27"/>
        <v>0</v>
      </c>
      <c r="AM43" s="186"/>
      <c r="AN43" s="186">
        <f t="shared" si="28"/>
        <v>0</v>
      </c>
      <c r="AO43" s="186">
        <f t="shared" si="29"/>
        <v>18.888888888888889</v>
      </c>
      <c r="AP43" s="186">
        <f t="shared" si="30"/>
        <v>356.79012345679013</v>
      </c>
      <c r="AQ43" s="186">
        <f t="shared" si="31"/>
        <v>0</v>
      </c>
      <c r="AR43" s="186"/>
      <c r="AS43" s="186">
        <f t="shared" si="32"/>
        <v>0</v>
      </c>
      <c r="AT43" s="186">
        <f t="shared" si="33"/>
        <v>17.899999999999999</v>
      </c>
      <c r="AU43" s="186">
        <f t="shared" si="34"/>
        <v>320.40999999999997</v>
      </c>
      <c r="AV43" s="186">
        <f t="shared" si="35"/>
        <v>0</v>
      </c>
      <c r="AW43" s="186"/>
      <c r="AX43" s="186">
        <f t="shared" si="36"/>
        <v>0</v>
      </c>
      <c r="AY43" s="186">
        <f t="shared" si="37"/>
        <v>20.6</v>
      </c>
      <c r="AZ43" s="186">
        <f t="shared" si="38"/>
        <v>424.36000000000007</v>
      </c>
      <c r="BA43" s="186">
        <f t="shared" si="39"/>
        <v>0</v>
      </c>
      <c r="BB43" s="186"/>
      <c r="BC43" s="186">
        <f t="shared" si="40"/>
        <v>0</v>
      </c>
      <c r="BD43" s="186">
        <f t="shared" si="41"/>
        <v>21</v>
      </c>
      <c r="BE43" s="186">
        <f t="shared" si="42"/>
        <v>441</v>
      </c>
      <c r="BF43" s="186">
        <f t="shared" si="43"/>
        <v>0</v>
      </c>
      <c r="BG43" s="186"/>
      <c r="BH43" s="186">
        <f t="shared" si="44"/>
        <v>0</v>
      </c>
      <c r="BI43" s="186">
        <f t="shared" si="45"/>
        <v>21.5</v>
      </c>
      <c r="BJ43" s="186">
        <f t="shared" si="46"/>
        <v>462.25</v>
      </c>
      <c r="BK43" s="186">
        <f t="shared" si="47"/>
        <v>0</v>
      </c>
      <c r="BL43" s="186"/>
      <c r="BM43" s="186">
        <f t="shared" si="48"/>
        <v>0</v>
      </c>
      <c r="BN43" s="186">
        <f t="shared" si="49"/>
        <v>20.75</v>
      </c>
      <c r="BO43" s="186">
        <f t="shared" si="50"/>
        <v>430.5625</v>
      </c>
      <c r="BP43" s="186">
        <f t="shared" si="51"/>
        <v>0</v>
      </c>
      <c r="BQ43" s="186"/>
      <c r="BR43" s="186">
        <f t="shared" si="52"/>
        <v>0</v>
      </c>
      <c r="BS43" s="186">
        <f t="shared" si="53"/>
        <v>22.6</v>
      </c>
      <c r="BT43" s="186">
        <f t="shared" si="54"/>
        <v>510.76000000000005</v>
      </c>
      <c r="BU43" s="186">
        <f t="shared" si="55"/>
        <v>0</v>
      </c>
      <c r="BV43" s="186"/>
      <c r="BW43" s="186">
        <f t="shared" si="56"/>
        <v>0</v>
      </c>
      <c r="BX43" s="186">
        <f t="shared" si="57"/>
        <v>22.428571428571427</v>
      </c>
      <c r="BY43" s="186">
        <f t="shared" si="58"/>
        <v>503.04081632653055</v>
      </c>
      <c r="BZ43" s="186">
        <f t="shared" si="59"/>
        <v>0</v>
      </c>
      <c r="CA43" s="186"/>
      <c r="CB43" s="186">
        <f t="shared" si="60"/>
        <v>0</v>
      </c>
      <c r="CC43" s="186">
        <f t="shared" si="61"/>
        <v>22.5</v>
      </c>
      <c r="CD43" s="186">
        <f t="shared" si="62"/>
        <v>506.25</v>
      </c>
      <c r="CE43" s="186">
        <f t="shared" si="63"/>
        <v>0</v>
      </c>
      <c r="CF43" s="186"/>
      <c r="CG43" s="186">
        <f t="shared" si="64"/>
        <v>0</v>
      </c>
      <c r="CH43" s="186">
        <f t="shared" si="65"/>
        <v>23</v>
      </c>
      <c r="CI43" s="186">
        <f t="shared" si="66"/>
        <v>529</v>
      </c>
      <c r="CJ43" s="186">
        <f t="shared" si="67"/>
        <v>0</v>
      </c>
      <c r="CK43" s="186"/>
      <c r="CL43" s="186">
        <f t="shared" si="68"/>
        <v>0</v>
      </c>
      <c r="CM43" s="186">
        <f t="shared" si="69"/>
        <v>23.4</v>
      </c>
      <c r="CN43" s="186">
        <f t="shared" si="70"/>
        <v>547.55999999999995</v>
      </c>
      <c r="CO43" s="186">
        <f t="shared" si="71"/>
        <v>0</v>
      </c>
      <c r="CP43" s="186"/>
      <c r="CQ43" s="186">
        <f t="shared" si="72"/>
        <v>0</v>
      </c>
      <c r="CR43" s="186">
        <f t="shared" si="73"/>
        <v>24</v>
      </c>
      <c r="CS43" s="186">
        <f t="shared" si="74"/>
        <v>576</v>
      </c>
      <c r="CT43" s="186">
        <f t="shared" si="75"/>
        <v>0</v>
      </c>
      <c r="CU43" s="186"/>
      <c r="CV43" s="186">
        <f t="shared" si="76"/>
        <v>0</v>
      </c>
      <c r="CW43" s="186">
        <f t="shared" si="77"/>
        <v>24</v>
      </c>
      <c r="CX43" s="186">
        <f t="shared" si="78"/>
        <v>576</v>
      </c>
      <c r="CY43" s="186">
        <f t="shared" si="79"/>
        <v>0</v>
      </c>
      <c r="CZ43" s="186"/>
      <c r="DA43" s="186">
        <f t="shared" si="80"/>
        <v>0</v>
      </c>
      <c r="DB43" s="186">
        <f t="shared" si="81"/>
        <v>24</v>
      </c>
      <c r="DC43" s="186">
        <f t="shared" si="82"/>
        <v>576</v>
      </c>
      <c r="DD43" s="186">
        <f t="shared" si="83"/>
        <v>0</v>
      </c>
      <c r="DE43" s="186"/>
      <c r="DF43" s="186">
        <f t="shared" si="84"/>
        <v>0</v>
      </c>
      <c r="DG43" s="186">
        <f t="shared" si="85"/>
        <v>21.25</v>
      </c>
      <c r="DH43" s="186">
        <f t="shared" si="86"/>
        <v>451.5625</v>
      </c>
      <c r="DI43" s="186">
        <f t="shared" si="87"/>
        <v>0</v>
      </c>
      <c r="DJ43" s="187"/>
      <c r="DK43" s="186">
        <f t="shared" si="88"/>
        <v>0</v>
      </c>
      <c r="DL43" s="186">
        <f t="shared" si="89"/>
        <v>22.444444444444443</v>
      </c>
      <c r="DM43" s="186">
        <f t="shared" si="90"/>
        <v>503.753086419753</v>
      </c>
      <c r="DN43" s="186">
        <f t="shared" si="91"/>
        <v>0</v>
      </c>
      <c r="DO43" s="187"/>
      <c r="DP43" s="186">
        <f t="shared" si="92"/>
        <v>0</v>
      </c>
      <c r="DQ43" s="186">
        <f t="shared" si="93"/>
        <v>23.7</v>
      </c>
      <c r="DR43" s="186">
        <f t="shared" si="94"/>
        <v>561.68999999999994</v>
      </c>
      <c r="DS43" s="186">
        <f t="shared" si="95"/>
        <v>0</v>
      </c>
      <c r="DT43" s="187"/>
      <c r="DU43" s="186">
        <f t="shared" si="0"/>
        <v>0</v>
      </c>
      <c r="DV43" s="186">
        <f t="shared" si="1"/>
        <v>24.444444444444443</v>
      </c>
      <c r="DW43" s="186">
        <f t="shared" si="2"/>
        <v>597.53086419753083</v>
      </c>
      <c r="DX43" s="186">
        <f t="shared" si="3"/>
        <v>0</v>
      </c>
      <c r="DY43" s="186"/>
      <c r="DZ43" s="186">
        <f t="shared" si="96"/>
        <v>0</v>
      </c>
      <c r="EA43" s="186">
        <f t="shared" si="97"/>
        <v>24.642857142857142</v>
      </c>
      <c r="EB43" s="186">
        <f t="shared" si="98"/>
        <v>607.2704081632653</v>
      </c>
      <c r="EC43" s="186">
        <f t="shared" si="99"/>
        <v>0</v>
      </c>
      <c r="ED43" s="186"/>
      <c r="EE43" s="186">
        <f t="shared" si="100"/>
        <v>0</v>
      </c>
      <c r="EF43" s="186">
        <f t="shared" si="101"/>
        <v>26</v>
      </c>
      <c r="EG43" s="186">
        <f t="shared" si="102"/>
        <v>676</v>
      </c>
      <c r="EH43" s="186">
        <f t="shared" si="103"/>
        <v>0</v>
      </c>
      <c r="EI43" s="186"/>
      <c r="EJ43" s="186">
        <f t="shared" si="104"/>
        <v>0</v>
      </c>
      <c r="EK43" s="186">
        <f t="shared" si="105"/>
        <v>26.8</v>
      </c>
      <c r="EL43" s="186">
        <f t="shared" si="106"/>
        <v>718.24</v>
      </c>
      <c r="EM43" s="186">
        <f t="shared" si="107"/>
        <v>0</v>
      </c>
      <c r="EN43" s="186"/>
      <c r="EO43" s="186">
        <f t="shared" si="108"/>
        <v>0</v>
      </c>
      <c r="EP43" s="186">
        <f t="shared" si="109"/>
        <v>28.05</v>
      </c>
      <c r="EQ43" s="186">
        <f t="shared" si="110"/>
        <v>786.80250000000001</v>
      </c>
      <c r="ER43" s="186">
        <f t="shared" si="111"/>
        <v>0</v>
      </c>
      <c r="ES43" s="186"/>
      <c r="ET43" s="186">
        <f t="shared" si="112"/>
        <v>0</v>
      </c>
      <c r="EU43" s="186">
        <f t="shared" si="113"/>
        <v>11</v>
      </c>
      <c r="EV43" s="186">
        <f t="shared" si="114"/>
        <v>121</v>
      </c>
      <c r="EW43" s="186">
        <f t="shared" si="115"/>
        <v>0</v>
      </c>
      <c r="EX43" s="186"/>
      <c r="EY43" s="186">
        <f t="shared" si="116"/>
        <v>0</v>
      </c>
      <c r="EZ43" s="186">
        <f t="shared" si="117"/>
        <v>12.333333333333336</v>
      </c>
      <c r="FA43" s="186">
        <f t="shared" si="118"/>
        <v>152.11111111111117</v>
      </c>
      <c r="FB43" s="186">
        <f t="shared" si="119"/>
        <v>0</v>
      </c>
      <c r="FC43" s="186"/>
      <c r="FD43" s="186">
        <f t="shared" si="120"/>
        <v>0</v>
      </c>
      <c r="FE43" s="186">
        <f t="shared" si="121"/>
        <v>13.75</v>
      </c>
      <c r="FF43" s="186">
        <f t="shared" si="122"/>
        <v>189.0625</v>
      </c>
      <c r="FG43" s="186">
        <f t="shared" si="123"/>
        <v>0</v>
      </c>
      <c r="FH43" s="186"/>
      <c r="FI43" s="186">
        <f t="shared" si="124"/>
        <v>0</v>
      </c>
      <c r="FJ43" s="186">
        <f t="shared" si="125"/>
        <v>14</v>
      </c>
      <c r="FK43" s="186">
        <f t="shared" si="126"/>
        <v>196</v>
      </c>
      <c r="FL43" s="186">
        <f t="shared" si="127"/>
        <v>0</v>
      </c>
      <c r="FM43" s="186"/>
      <c r="FN43" s="186">
        <f t="shared" si="128"/>
        <v>0</v>
      </c>
      <c r="FO43" s="186">
        <f t="shared" si="129"/>
        <v>16.25</v>
      </c>
      <c r="FP43" s="186">
        <f t="shared" si="130"/>
        <v>264.0625</v>
      </c>
      <c r="FQ43" s="186">
        <f t="shared" si="131"/>
        <v>0</v>
      </c>
      <c r="FR43" s="186"/>
      <c r="FS43" s="186">
        <f t="shared" si="132"/>
        <v>0</v>
      </c>
      <c r="FT43" s="186">
        <f t="shared" si="133"/>
        <v>16.8</v>
      </c>
      <c r="FU43" s="186">
        <f t="shared" si="134"/>
        <v>282.24</v>
      </c>
      <c r="FV43" s="186">
        <f t="shared" si="135"/>
        <v>0</v>
      </c>
      <c r="FW43" s="186"/>
      <c r="FX43" s="186">
        <f t="shared" si="136"/>
        <v>0</v>
      </c>
      <c r="FY43" s="186">
        <f t="shared" si="137"/>
        <v>17.8</v>
      </c>
      <c r="FZ43" s="186">
        <f t="shared" si="138"/>
        <v>316.84000000000003</v>
      </c>
      <c r="GA43" s="186">
        <f t="shared" si="139"/>
        <v>0</v>
      </c>
      <c r="GB43" s="186"/>
      <c r="GC43" s="186">
        <f t="shared" si="140"/>
        <v>0</v>
      </c>
      <c r="GD43" s="186">
        <f t="shared" si="141"/>
        <v>17.399999999999999</v>
      </c>
      <c r="GE43" s="186">
        <f t="shared" si="142"/>
        <v>302.75999999999993</v>
      </c>
      <c r="GF43" s="186">
        <f t="shared" si="143"/>
        <v>0</v>
      </c>
      <c r="GG43" s="186"/>
      <c r="GH43" s="186">
        <f t="shared" si="144"/>
        <v>0</v>
      </c>
      <c r="GI43" s="186">
        <f t="shared" si="145"/>
        <v>19.8</v>
      </c>
      <c r="GJ43" s="186">
        <f t="shared" si="146"/>
        <v>392.04</v>
      </c>
      <c r="GK43" s="186">
        <f t="shared" si="147"/>
        <v>0</v>
      </c>
      <c r="GL43" s="186"/>
      <c r="GM43" s="186">
        <f t="shared" si="148"/>
        <v>0</v>
      </c>
      <c r="GN43" s="186">
        <f t="shared" si="149"/>
        <v>20.5</v>
      </c>
      <c r="GO43" s="186">
        <f t="shared" si="150"/>
        <v>420.25</v>
      </c>
      <c r="GP43" s="186">
        <f t="shared" si="151"/>
        <v>0</v>
      </c>
      <c r="GQ43" s="187"/>
      <c r="GR43" s="186">
        <f t="shared" si="152"/>
        <v>0</v>
      </c>
      <c r="GS43" s="186">
        <f t="shared" si="153"/>
        <v>21.166666666666668</v>
      </c>
      <c r="GT43" s="186">
        <f t="shared" si="154"/>
        <v>448.02777777777783</v>
      </c>
      <c r="GU43" s="186">
        <f t="shared" si="155"/>
        <v>0</v>
      </c>
      <c r="GV43" s="187"/>
      <c r="GW43" s="186">
        <f t="shared" si="156"/>
        <v>0</v>
      </c>
      <c r="GX43" s="186">
        <f t="shared" si="157"/>
        <v>21.666666666666668</v>
      </c>
      <c r="GY43" s="186">
        <f t="shared" si="158"/>
        <v>469.44444444444451</v>
      </c>
      <c r="GZ43" s="186">
        <f t="shared" si="159"/>
        <v>0</v>
      </c>
    </row>
    <row r="44" spans="1:208">
      <c r="A44" s="188">
        <f t="shared" si="160"/>
        <v>48</v>
      </c>
      <c r="B44" s="189" t="s">
        <v>22</v>
      </c>
      <c r="C44" s="190">
        <f t="shared" si="161"/>
        <v>48.9</v>
      </c>
      <c r="D44" s="191"/>
      <c r="E44" s="191">
        <f t="shared" si="162"/>
        <v>0</v>
      </c>
      <c r="F44" s="191">
        <f t="shared" si="163"/>
        <v>12.714285714285715</v>
      </c>
      <c r="G44" s="191">
        <f t="shared" si="164"/>
        <v>161.65306122448982</v>
      </c>
      <c r="H44" s="191">
        <f t="shared" si="165"/>
        <v>0</v>
      </c>
      <c r="I44" s="191"/>
      <c r="J44" s="191">
        <f t="shared" si="4"/>
        <v>0</v>
      </c>
      <c r="K44" s="191">
        <f t="shared" si="5"/>
        <v>12.125</v>
      </c>
      <c r="L44" s="191">
        <f t="shared" si="6"/>
        <v>147.015625</v>
      </c>
      <c r="M44" s="191">
        <f t="shared" si="7"/>
        <v>0</v>
      </c>
      <c r="N44" s="191"/>
      <c r="O44" s="191">
        <f t="shared" si="8"/>
        <v>0</v>
      </c>
      <c r="P44" s="191">
        <f t="shared" si="9"/>
        <v>15.200000000000003</v>
      </c>
      <c r="Q44" s="191">
        <f t="shared" si="10"/>
        <v>231.04000000000008</v>
      </c>
      <c r="R44" s="191">
        <f t="shared" si="11"/>
        <v>0</v>
      </c>
      <c r="S44" s="191"/>
      <c r="T44" s="191">
        <f t="shared" si="12"/>
        <v>0</v>
      </c>
      <c r="U44" s="191">
        <f t="shared" si="13"/>
        <v>15.333333333333336</v>
      </c>
      <c r="V44" s="191">
        <f t="shared" si="14"/>
        <v>235.11111111111117</v>
      </c>
      <c r="W44" s="191">
        <f t="shared" si="15"/>
        <v>0</v>
      </c>
      <c r="X44" s="191"/>
      <c r="Y44" s="191">
        <f t="shared" si="16"/>
        <v>0</v>
      </c>
      <c r="Z44" s="191">
        <f t="shared" si="17"/>
        <v>16.428571428571431</v>
      </c>
      <c r="AA44" s="191">
        <f t="shared" si="18"/>
        <v>269.89795918367355</v>
      </c>
      <c r="AB44" s="191">
        <f t="shared" si="19"/>
        <v>0</v>
      </c>
      <c r="AC44" s="191"/>
      <c r="AD44" s="191">
        <f t="shared" si="20"/>
        <v>0</v>
      </c>
      <c r="AE44" s="191">
        <f t="shared" si="21"/>
        <v>18.142857142857142</v>
      </c>
      <c r="AF44" s="191">
        <f t="shared" si="22"/>
        <v>329.16326530612241</v>
      </c>
      <c r="AG44" s="191">
        <f t="shared" si="23"/>
        <v>0</v>
      </c>
      <c r="AH44" s="191"/>
      <c r="AI44" s="191">
        <f t="shared" si="24"/>
        <v>0</v>
      </c>
      <c r="AJ44" s="191">
        <f t="shared" si="25"/>
        <v>18.625</v>
      </c>
      <c r="AK44" s="191">
        <f t="shared" si="26"/>
        <v>346.890625</v>
      </c>
      <c r="AL44" s="191">
        <f t="shared" si="27"/>
        <v>0</v>
      </c>
      <c r="AM44" s="191"/>
      <c r="AN44" s="191">
        <f t="shared" si="28"/>
        <v>0</v>
      </c>
      <c r="AO44" s="191">
        <f t="shared" si="29"/>
        <v>19.888888888888889</v>
      </c>
      <c r="AP44" s="191">
        <f t="shared" si="30"/>
        <v>395.5679012345679</v>
      </c>
      <c r="AQ44" s="191">
        <f t="shared" si="31"/>
        <v>0</v>
      </c>
      <c r="AR44" s="191"/>
      <c r="AS44" s="191">
        <f t="shared" si="32"/>
        <v>0</v>
      </c>
      <c r="AT44" s="191">
        <f t="shared" si="33"/>
        <v>18.899999999999999</v>
      </c>
      <c r="AU44" s="191">
        <f t="shared" si="34"/>
        <v>357.20999999999992</v>
      </c>
      <c r="AV44" s="191">
        <f t="shared" si="35"/>
        <v>0</v>
      </c>
      <c r="AW44" s="191"/>
      <c r="AX44" s="191">
        <f t="shared" si="36"/>
        <v>0</v>
      </c>
      <c r="AY44" s="191">
        <f t="shared" si="37"/>
        <v>21.6</v>
      </c>
      <c r="AZ44" s="191">
        <f t="shared" si="38"/>
        <v>466.56000000000006</v>
      </c>
      <c r="BA44" s="191">
        <f t="shared" si="39"/>
        <v>0</v>
      </c>
      <c r="BB44" s="191"/>
      <c r="BC44" s="191">
        <f t="shared" si="40"/>
        <v>0</v>
      </c>
      <c r="BD44" s="191">
        <f t="shared" si="41"/>
        <v>22</v>
      </c>
      <c r="BE44" s="191">
        <f t="shared" si="42"/>
        <v>484</v>
      </c>
      <c r="BF44" s="191">
        <f t="shared" si="43"/>
        <v>0</v>
      </c>
      <c r="BG44" s="191"/>
      <c r="BH44" s="191">
        <f t="shared" si="44"/>
        <v>0</v>
      </c>
      <c r="BI44" s="191">
        <f t="shared" si="45"/>
        <v>22.5</v>
      </c>
      <c r="BJ44" s="191">
        <f t="shared" si="46"/>
        <v>506.25</v>
      </c>
      <c r="BK44" s="191">
        <f t="shared" si="47"/>
        <v>0</v>
      </c>
      <c r="BL44" s="191"/>
      <c r="BM44" s="191">
        <f t="shared" si="48"/>
        <v>0</v>
      </c>
      <c r="BN44" s="191">
        <f t="shared" si="49"/>
        <v>21.75</v>
      </c>
      <c r="BO44" s="191">
        <f t="shared" si="50"/>
        <v>473.0625</v>
      </c>
      <c r="BP44" s="191">
        <f t="shared" si="51"/>
        <v>0</v>
      </c>
      <c r="BQ44" s="191"/>
      <c r="BR44" s="191">
        <f t="shared" si="52"/>
        <v>0</v>
      </c>
      <c r="BS44" s="191">
        <f t="shared" si="53"/>
        <v>23.6</v>
      </c>
      <c r="BT44" s="191">
        <f t="shared" si="54"/>
        <v>556.96</v>
      </c>
      <c r="BU44" s="191">
        <f t="shared" si="55"/>
        <v>0</v>
      </c>
      <c r="BV44" s="191"/>
      <c r="BW44" s="191">
        <f t="shared" si="56"/>
        <v>0</v>
      </c>
      <c r="BX44" s="191">
        <f t="shared" si="57"/>
        <v>23.428571428571427</v>
      </c>
      <c r="BY44" s="191">
        <f t="shared" si="58"/>
        <v>548.89795918367338</v>
      </c>
      <c r="BZ44" s="191">
        <f t="shared" si="59"/>
        <v>0</v>
      </c>
      <c r="CA44" s="191"/>
      <c r="CB44" s="191">
        <f t="shared" si="60"/>
        <v>0</v>
      </c>
      <c r="CC44" s="191">
        <f t="shared" si="61"/>
        <v>23.5</v>
      </c>
      <c r="CD44" s="191">
        <f t="shared" si="62"/>
        <v>552.25</v>
      </c>
      <c r="CE44" s="191">
        <f t="shared" si="63"/>
        <v>0</v>
      </c>
      <c r="CF44" s="191"/>
      <c r="CG44" s="191">
        <f t="shared" si="64"/>
        <v>0</v>
      </c>
      <c r="CH44" s="191">
        <f t="shared" si="65"/>
        <v>24</v>
      </c>
      <c r="CI44" s="191">
        <f t="shared" si="66"/>
        <v>576</v>
      </c>
      <c r="CJ44" s="191">
        <f t="shared" si="67"/>
        <v>0</v>
      </c>
      <c r="CK44" s="191"/>
      <c r="CL44" s="191">
        <f t="shared" si="68"/>
        <v>0</v>
      </c>
      <c r="CM44" s="191">
        <f t="shared" si="69"/>
        <v>24.4</v>
      </c>
      <c r="CN44" s="191">
        <f t="shared" si="70"/>
        <v>595.3599999999999</v>
      </c>
      <c r="CO44" s="191">
        <f t="shared" si="71"/>
        <v>0</v>
      </c>
      <c r="CP44" s="191"/>
      <c r="CQ44" s="191">
        <f t="shared" si="72"/>
        <v>0</v>
      </c>
      <c r="CR44" s="191">
        <f t="shared" si="73"/>
        <v>25</v>
      </c>
      <c r="CS44" s="191">
        <f t="shared" si="74"/>
        <v>625</v>
      </c>
      <c r="CT44" s="191">
        <f t="shared" si="75"/>
        <v>0</v>
      </c>
      <c r="CU44" s="191"/>
      <c r="CV44" s="191">
        <f t="shared" si="76"/>
        <v>0</v>
      </c>
      <c r="CW44" s="191">
        <f t="shared" si="77"/>
        <v>25</v>
      </c>
      <c r="CX44" s="191">
        <f t="shared" si="78"/>
        <v>625</v>
      </c>
      <c r="CY44" s="191">
        <f t="shared" si="79"/>
        <v>0</v>
      </c>
      <c r="CZ44" s="191"/>
      <c r="DA44" s="191">
        <f t="shared" si="80"/>
        <v>0</v>
      </c>
      <c r="DB44" s="191">
        <f t="shared" si="81"/>
        <v>25</v>
      </c>
      <c r="DC44" s="191">
        <f t="shared" si="82"/>
        <v>625</v>
      </c>
      <c r="DD44" s="191">
        <f t="shared" si="83"/>
        <v>0</v>
      </c>
      <c r="DE44" s="191"/>
      <c r="DF44" s="191">
        <f t="shared" si="84"/>
        <v>0</v>
      </c>
      <c r="DG44" s="191">
        <f t="shared" si="85"/>
        <v>22.25</v>
      </c>
      <c r="DH44" s="191">
        <f t="shared" si="86"/>
        <v>495.0625</v>
      </c>
      <c r="DI44" s="191">
        <f t="shared" si="87"/>
        <v>0</v>
      </c>
      <c r="DJ44" s="192"/>
      <c r="DK44" s="191">
        <f t="shared" si="88"/>
        <v>0</v>
      </c>
      <c r="DL44" s="191">
        <f t="shared" si="89"/>
        <v>23.444444444444443</v>
      </c>
      <c r="DM44" s="191">
        <f t="shared" si="90"/>
        <v>549.64197530864192</v>
      </c>
      <c r="DN44" s="191">
        <f t="shared" si="91"/>
        <v>0</v>
      </c>
      <c r="DO44" s="192"/>
      <c r="DP44" s="191">
        <f t="shared" si="92"/>
        <v>0</v>
      </c>
      <c r="DQ44" s="191">
        <f t="shared" si="93"/>
        <v>24.7</v>
      </c>
      <c r="DR44" s="191">
        <f t="shared" si="94"/>
        <v>610.08999999999992</v>
      </c>
      <c r="DS44" s="191">
        <f t="shared" si="95"/>
        <v>0</v>
      </c>
      <c r="DT44" s="192"/>
      <c r="DU44" s="191">
        <f t="shared" si="0"/>
        <v>0</v>
      </c>
      <c r="DV44" s="191">
        <f t="shared" si="1"/>
        <v>25.444444444444443</v>
      </c>
      <c r="DW44" s="191">
        <f t="shared" si="2"/>
        <v>647.41975308641963</v>
      </c>
      <c r="DX44" s="191">
        <f t="shared" si="3"/>
        <v>0</v>
      </c>
      <c r="DY44" s="191"/>
      <c r="DZ44" s="191">
        <f t="shared" si="96"/>
        <v>0</v>
      </c>
      <c r="EA44" s="191">
        <f t="shared" si="97"/>
        <v>25.642857142857142</v>
      </c>
      <c r="EB44" s="191">
        <f t="shared" si="98"/>
        <v>657.55612244897952</v>
      </c>
      <c r="EC44" s="191">
        <f t="shared" si="99"/>
        <v>0</v>
      </c>
      <c r="ED44" s="191"/>
      <c r="EE44" s="191">
        <f t="shared" si="100"/>
        <v>0</v>
      </c>
      <c r="EF44" s="191">
        <f t="shared" si="101"/>
        <v>27</v>
      </c>
      <c r="EG44" s="191">
        <f t="shared" si="102"/>
        <v>729</v>
      </c>
      <c r="EH44" s="191">
        <f t="shared" si="103"/>
        <v>0</v>
      </c>
      <c r="EI44" s="191"/>
      <c r="EJ44" s="191">
        <f t="shared" si="104"/>
        <v>0</v>
      </c>
      <c r="EK44" s="191">
        <f t="shared" si="105"/>
        <v>27.8</v>
      </c>
      <c r="EL44" s="191">
        <f t="shared" si="106"/>
        <v>772.84</v>
      </c>
      <c r="EM44" s="191">
        <f t="shared" si="107"/>
        <v>0</v>
      </c>
      <c r="EN44" s="191"/>
      <c r="EO44" s="191">
        <f t="shared" si="108"/>
        <v>0</v>
      </c>
      <c r="EP44" s="191">
        <f t="shared" si="109"/>
        <v>29.05</v>
      </c>
      <c r="EQ44" s="191">
        <f t="shared" si="110"/>
        <v>843.90250000000003</v>
      </c>
      <c r="ER44" s="191">
        <f t="shared" si="111"/>
        <v>0</v>
      </c>
      <c r="ES44" s="191"/>
      <c r="ET44" s="191">
        <f t="shared" si="112"/>
        <v>0</v>
      </c>
      <c r="EU44" s="191">
        <f t="shared" si="113"/>
        <v>12</v>
      </c>
      <c r="EV44" s="191">
        <f t="shared" si="114"/>
        <v>144</v>
      </c>
      <c r="EW44" s="191">
        <f t="shared" si="115"/>
        <v>0</v>
      </c>
      <c r="EX44" s="191"/>
      <c r="EY44" s="191">
        <f t="shared" si="116"/>
        <v>0</v>
      </c>
      <c r="EZ44" s="191">
        <f t="shared" si="117"/>
        <v>13.333333333333336</v>
      </c>
      <c r="FA44" s="191">
        <f t="shared" si="118"/>
        <v>177.77777777777783</v>
      </c>
      <c r="FB44" s="191">
        <f t="shared" si="119"/>
        <v>0</v>
      </c>
      <c r="FC44" s="191"/>
      <c r="FD44" s="191">
        <f t="shared" si="120"/>
        <v>0</v>
      </c>
      <c r="FE44" s="191">
        <f t="shared" si="121"/>
        <v>14.75</v>
      </c>
      <c r="FF44" s="191">
        <f t="shared" si="122"/>
        <v>217.5625</v>
      </c>
      <c r="FG44" s="191">
        <f t="shared" si="123"/>
        <v>0</v>
      </c>
      <c r="FH44" s="191"/>
      <c r="FI44" s="191">
        <f t="shared" si="124"/>
        <v>0</v>
      </c>
      <c r="FJ44" s="191">
        <f t="shared" si="125"/>
        <v>15</v>
      </c>
      <c r="FK44" s="191">
        <f t="shared" si="126"/>
        <v>225</v>
      </c>
      <c r="FL44" s="191">
        <f t="shared" si="127"/>
        <v>0</v>
      </c>
      <c r="FM44" s="191"/>
      <c r="FN44" s="191">
        <f t="shared" si="128"/>
        <v>0</v>
      </c>
      <c r="FO44" s="191">
        <f t="shared" si="129"/>
        <v>17.25</v>
      </c>
      <c r="FP44" s="191">
        <f t="shared" si="130"/>
        <v>297.5625</v>
      </c>
      <c r="FQ44" s="191">
        <f t="shared" si="131"/>
        <v>0</v>
      </c>
      <c r="FR44" s="191"/>
      <c r="FS44" s="191">
        <f t="shared" si="132"/>
        <v>0</v>
      </c>
      <c r="FT44" s="191">
        <f t="shared" si="133"/>
        <v>17.8</v>
      </c>
      <c r="FU44" s="191">
        <f t="shared" si="134"/>
        <v>316.84000000000003</v>
      </c>
      <c r="FV44" s="191">
        <f t="shared" si="135"/>
        <v>0</v>
      </c>
      <c r="FW44" s="191"/>
      <c r="FX44" s="191">
        <f t="shared" si="136"/>
        <v>0</v>
      </c>
      <c r="FY44" s="191">
        <f t="shared" si="137"/>
        <v>18.8</v>
      </c>
      <c r="FZ44" s="191">
        <f t="shared" si="138"/>
        <v>353.44000000000005</v>
      </c>
      <c r="GA44" s="191">
        <f t="shared" si="139"/>
        <v>0</v>
      </c>
      <c r="GB44" s="191"/>
      <c r="GC44" s="191">
        <f t="shared" si="140"/>
        <v>0</v>
      </c>
      <c r="GD44" s="191">
        <f t="shared" si="141"/>
        <v>18.399999999999999</v>
      </c>
      <c r="GE44" s="191">
        <f t="shared" si="142"/>
        <v>338.55999999999995</v>
      </c>
      <c r="GF44" s="191">
        <f t="shared" si="143"/>
        <v>0</v>
      </c>
      <c r="GG44" s="191"/>
      <c r="GH44" s="191">
        <f t="shared" si="144"/>
        <v>0</v>
      </c>
      <c r="GI44" s="191">
        <f t="shared" si="145"/>
        <v>20.8</v>
      </c>
      <c r="GJ44" s="191">
        <f t="shared" si="146"/>
        <v>432.64000000000004</v>
      </c>
      <c r="GK44" s="191">
        <f t="shared" si="147"/>
        <v>0</v>
      </c>
      <c r="GL44" s="191"/>
      <c r="GM44" s="191">
        <f t="shared" si="148"/>
        <v>0</v>
      </c>
      <c r="GN44" s="191">
        <f t="shared" si="149"/>
        <v>21.5</v>
      </c>
      <c r="GO44" s="191">
        <f t="shared" si="150"/>
        <v>462.25</v>
      </c>
      <c r="GP44" s="191">
        <f t="shared" si="151"/>
        <v>0</v>
      </c>
      <c r="GQ44" s="192"/>
      <c r="GR44" s="191">
        <f t="shared" si="152"/>
        <v>0</v>
      </c>
      <c r="GS44" s="191">
        <f t="shared" si="153"/>
        <v>22.166666666666668</v>
      </c>
      <c r="GT44" s="191">
        <f t="shared" si="154"/>
        <v>491.36111111111114</v>
      </c>
      <c r="GU44" s="191">
        <f t="shared" si="155"/>
        <v>0</v>
      </c>
      <c r="GV44" s="192"/>
      <c r="GW44" s="191">
        <f t="shared" si="156"/>
        <v>0</v>
      </c>
      <c r="GX44" s="191">
        <f t="shared" si="157"/>
        <v>22.666666666666668</v>
      </c>
      <c r="GY44" s="191">
        <f t="shared" si="158"/>
        <v>513.77777777777783</v>
      </c>
      <c r="GZ44" s="191">
        <f t="shared" si="159"/>
        <v>0</v>
      </c>
    </row>
    <row r="45" spans="1:208">
      <c r="A45" s="193" t="s">
        <v>23</v>
      </c>
      <c r="B45" s="194"/>
      <c r="C45" s="194"/>
      <c r="D45" s="186">
        <f t="shared" ref="D45:BO45" si="166">SUM(D6:D44)</f>
        <v>7</v>
      </c>
      <c r="E45" s="186">
        <f t="shared" si="166"/>
        <v>250.5</v>
      </c>
      <c r="F45" s="186">
        <f t="shared" si="166"/>
        <v>-245.14285714285688</v>
      </c>
      <c r="G45" s="186">
        <f t="shared" si="166"/>
        <v>6480.8979591836724</v>
      </c>
      <c r="H45" s="186">
        <f t="shared" si="166"/>
        <v>11.428571428571427</v>
      </c>
      <c r="I45" s="186">
        <f>SUM(I6:I44)</f>
        <v>8</v>
      </c>
      <c r="J45" s="186">
        <f>SUM(J6:J44)</f>
        <v>291</v>
      </c>
      <c r="K45" s="186">
        <f>SUM(K6:K44)</f>
        <v>-268.125</v>
      </c>
      <c r="L45" s="186">
        <f>SUM(L6:L44)</f>
        <v>6783.359375</v>
      </c>
      <c r="M45" s="186">
        <f>SUM(M6:M44)</f>
        <v>10.875</v>
      </c>
      <c r="N45" s="186">
        <f t="shared" si="166"/>
        <v>10</v>
      </c>
      <c r="O45" s="186">
        <f t="shared" si="166"/>
        <v>333</v>
      </c>
      <c r="P45" s="186">
        <f t="shared" si="166"/>
        <v>-148.20000000000033</v>
      </c>
      <c r="Q45" s="186">
        <f t="shared" si="166"/>
        <v>5503.16</v>
      </c>
      <c r="R45" s="186">
        <f t="shared" si="166"/>
        <v>17.599999999999998</v>
      </c>
      <c r="S45" s="186">
        <f t="shared" si="166"/>
        <v>9</v>
      </c>
      <c r="T45" s="186">
        <f t="shared" si="166"/>
        <v>298.5</v>
      </c>
      <c r="U45" s="186">
        <f t="shared" si="166"/>
        <v>-142.99999999999991</v>
      </c>
      <c r="V45" s="186">
        <f t="shared" si="166"/>
        <v>5464.3333333333312</v>
      </c>
      <c r="W45" s="186">
        <f t="shared" si="166"/>
        <v>20</v>
      </c>
      <c r="X45" s="186">
        <f t="shared" si="166"/>
        <v>7</v>
      </c>
      <c r="Y45" s="186">
        <f t="shared" si="166"/>
        <v>224.5</v>
      </c>
      <c r="Z45" s="186">
        <f t="shared" si="166"/>
        <v>-100.28571428571379</v>
      </c>
      <c r="AA45" s="186">
        <f t="shared" si="166"/>
        <v>5197.8775510204077</v>
      </c>
      <c r="AB45" s="186">
        <f t="shared" si="166"/>
        <v>3.7142857142857144</v>
      </c>
      <c r="AC45" s="186">
        <f t="shared" si="166"/>
        <v>7</v>
      </c>
      <c r="AD45" s="186">
        <f t="shared" si="166"/>
        <v>212.5</v>
      </c>
      <c r="AE45" s="186">
        <f t="shared" si="166"/>
        <v>-33.428571428571558</v>
      </c>
      <c r="AF45" s="186">
        <f t="shared" si="166"/>
        <v>4968.6530612244896</v>
      </c>
      <c r="AG45" s="186">
        <f t="shared" si="166"/>
        <v>10.857142857142858</v>
      </c>
      <c r="AH45" s="186">
        <f t="shared" si="166"/>
        <v>8</v>
      </c>
      <c r="AI45" s="186">
        <f t="shared" si="166"/>
        <v>239</v>
      </c>
      <c r="AJ45" s="186">
        <f t="shared" si="166"/>
        <v>-14.625</v>
      </c>
      <c r="AK45" s="186">
        <f t="shared" si="166"/>
        <v>4945.484375</v>
      </c>
      <c r="AL45" s="186">
        <f t="shared" si="166"/>
        <v>15.875</v>
      </c>
      <c r="AM45" s="186">
        <f t="shared" si="166"/>
        <v>9</v>
      </c>
      <c r="AN45" s="186">
        <f t="shared" si="166"/>
        <v>257.5</v>
      </c>
      <c r="AO45" s="186">
        <f t="shared" si="166"/>
        <v>34.666666666666586</v>
      </c>
      <c r="AP45" s="186">
        <f t="shared" si="166"/>
        <v>4970.8148148148148</v>
      </c>
      <c r="AQ45" s="186">
        <f t="shared" si="166"/>
        <v>4.8888888888888893</v>
      </c>
      <c r="AR45" s="186">
        <f t="shared" si="166"/>
        <v>10</v>
      </c>
      <c r="AS45" s="186">
        <f t="shared" si="166"/>
        <v>296</v>
      </c>
      <c r="AT45" s="186">
        <f t="shared" si="166"/>
        <v>-3.8999999999998352</v>
      </c>
      <c r="AU45" s="186">
        <f t="shared" si="166"/>
        <v>4940.3899999999994</v>
      </c>
      <c r="AV45" s="186">
        <f t="shared" si="166"/>
        <v>10.899999999999999</v>
      </c>
      <c r="AW45" s="186">
        <f t="shared" si="166"/>
        <v>5</v>
      </c>
      <c r="AX45" s="186">
        <f t="shared" si="166"/>
        <v>134.5</v>
      </c>
      <c r="AY45" s="186">
        <f t="shared" si="166"/>
        <v>101.39999999999986</v>
      </c>
      <c r="AZ45" s="186">
        <f t="shared" si="166"/>
        <v>5203.6400000000003</v>
      </c>
      <c r="BA45" s="186">
        <f t="shared" si="166"/>
        <v>1.2</v>
      </c>
      <c r="BB45" s="186">
        <f t="shared" si="166"/>
        <v>6</v>
      </c>
      <c r="BC45" s="186">
        <f t="shared" si="166"/>
        <v>159</v>
      </c>
      <c r="BD45" s="186">
        <f t="shared" si="166"/>
        <v>117</v>
      </c>
      <c r="BE45" s="186">
        <f t="shared" si="166"/>
        <v>5291</v>
      </c>
      <c r="BF45" s="186">
        <f t="shared" si="166"/>
        <v>2</v>
      </c>
      <c r="BG45" s="186">
        <f t="shared" si="166"/>
        <v>6</v>
      </c>
      <c r="BH45" s="186">
        <f t="shared" si="166"/>
        <v>156</v>
      </c>
      <c r="BI45" s="186">
        <f t="shared" si="166"/>
        <v>136.5</v>
      </c>
      <c r="BJ45" s="186">
        <f t="shared" si="166"/>
        <v>5417.75</v>
      </c>
      <c r="BK45" s="186">
        <f t="shared" si="166"/>
        <v>3.5</v>
      </c>
      <c r="BL45" s="186">
        <f t="shared" si="166"/>
        <v>4</v>
      </c>
      <c r="BM45" s="186">
        <f t="shared" si="166"/>
        <v>107</v>
      </c>
      <c r="BN45" s="186">
        <f t="shared" si="166"/>
        <v>107.25</v>
      </c>
      <c r="BO45" s="186">
        <f t="shared" si="166"/>
        <v>5234.9375</v>
      </c>
      <c r="BP45" s="186">
        <f t="shared" ref="BP45:DS45" si="167">SUM(BP6:BP44)</f>
        <v>0.75</v>
      </c>
      <c r="BQ45" s="186">
        <f t="shared" si="167"/>
        <v>5</v>
      </c>
      <c r="BR45" s="186">
        <f t="shared" si="167"/>
        <v>124.5</v>
      </c>
      <c r="BS45" s="186">
        <f t="shared" si="167"/>
        <v>179.39999999999992</v>
      </c>
      <c r="BT45" s="186">
        <f t="shared" si="167"/>
        <v>5765.2400000000007</v>
      </c>
      <c r="BU45" s="186">
        <f t="shared" si="167"/>
        <v>1.2</v>
      </c>
      <c r="BV45" s="186">
        <f t="shared" si="167"/>
        <v>7</v>
      </c>
      <c r="BW45" s="186">
        <f t="shared" si="167"/>
        <v>175.5</v>
      </c>
      <c r="BX45" s="186">
        <f t="shared" si="167"/>
        <v>172.71428571428572</v>
      </c>
      <c r="BY45" s="186">
        <f t="shared" si="167"/>
        <v>5704.8775510204068</v>
      </c>
      <c r="BZ45" s="186">
        <f t="shared" si="167"/>
        <v>1.7142857142857144</v>
      </c>
      <c r="CA45" s="186">
        <f t="shared" si="167"/>
        <v>6</v>
      </c>
      <c r="CB45" s="186">
        <f t="shared" si="167"/>
        <v>150</v>
      </c>
      <c r="CC45" s="186">
        <f t="shared" si="167"/>
        <v>175.5</v>
      </c>
      <c r="CD45" s="186">
        <f t="shared" si="167"/>
        <v>5729.75</v>
      </c>
      <c r="CE45" s="186">
        <f t="shared" si="167"/>
        <v>5.5</v>
      </c>
      <c r="CF45" s="186">
        <f t="shared" si="167"/>
        <v>7</v>
      </c>
      <c r="CG45" s="186">
        <f t="shared" si="167"/>
        <v>171.5</v>
      </c>
      <c r="CH45" s="186">
        <f t="shared" si="167"/>
        <v>195</v>
      </c>
      <c r="CI45" s="186">
        <f t="shared" si="167"/>
        <v>5915</v>
      </c>
      <c r="CJ45" s="186">
        <f t="shared" si="167"/>
        <v>2</v>
      </c>
      <c r="CK45" s="186">
        <f t="shared" si="167"/>
        <v>5</v>
      </c>
      <c r="CL45" s="186">
        <f t="shared" si="167"/>
        <v>120.5</v>
      </c>
      <c r="CM45" s="186">
        <f t="shared" si="167"/>
        <v>210.60000000000008</v>
      </c>
      <c r="CN45" s="186">
        <f t="shared" si="167"/>
        <v>6077.2399999999989</v>
      </c>
      <c r="CO45" s="186">
        <f t="shared" si="167"/>
        <v>3.2</v>
      </c>
      <c r="CP45" s="186">
        <f t="shared" si="167"/>
        <v>7</v>
      </c>
      <c r="CQ45" s="186">
        <f t="shared" si="167"/>
        <v>164.5</v>
      </c>
      <c r="CR45" s="186">
        <f t="shared" si="167"/>
        <v>234</v>
      </c>
      <c r="CS45" s="186">
        <f t="shared" si="167"/>
        <v>6344</v>
      </c>
      <c r="CT45" s="186">
        <f t="shared" si="167"/>
        <v>2</v>
      </c>
      <c r="CU45" s="186">
        <f t="shared" si="167"/>
        <v>7</v>
      </c>
      <c r="CV45" s="186">
        <f t="shared" si="167"/>
        <v>164.5</v>
      </c>
      <c r="CW45" s="186">
        <f t="shared" si="167"/>
        <v>234</v>
      </c>
      <c r="CX45" s="186">
        <f t="shared" si="167"/>
        <v>6344</v>
      </c>
      <c r="CY45" s="186">
        <f t="shared" si="167"/>
        <v>4</v>
      </c>
      <c r="CZ45" s="186">
        <f t="shared" si="167"/>
        <v>7</v>
      </c>
      <c r="DA45" s="186">
        <f t="shared" si="167"/>
        <v>164.5</v>
      </c>
      <c r="DB45" s="186">
        <f t="shared" si="167"/>
        <v>234</v>
      </c>
      <c r="DC45" s="186">
        <f t="shared" si="167"/>
        <v>6344</v>
      </c>
      <c r="DD45" s="186">
        <f t="shared" si="167"/>
        <v>2</v>
      </c>
      <c r="DE45" s="186">
        <f t="shared" si="167"/>
        <v>8</v>
      </c>
      <c r="DF45" s="186">
        <f t="shared" si="167"/>
        <v>210</v>
      </c>
      <c r="DG45" s="186">
        <f t="shared" si="167"/>
        <v>126.75</v>
      </c>
      <c r="DH45" s="186">
        <f t="shared" si="167"/>
        <v>5351.9375</v>
      </c>
      <c r="DI45" s="186">
        <f t="shared" si="167"/>
        <v>1.5</v>
      </c>
      <c r="DJ45" s="187">
        <f t="shared" si="167"/>
        <v>9</v>
      </c>
      <c r="DK45" s="186">
        <f t="shared" si="167"/>
        <v>225.5</v>
      </c>
      <c r="DL45" s="186">
        <f t="shared" si="167"/>
        <v>173.33333333333326</v>
      </c>
      <c r="DM45" s="186">
        <f t="shared" si="167"/>
        <v>5710.3703703703695</v>
      </c>
      <c r="DN45" s="186">
        <f t="shared" si="167"/>
        <v>8.2222222222222214</v>
      </c>
      <c r="DO45" s="187">
        <f t="shared" si="167"/>
        <v>10</v>
      </c>
      <c r="DP45" s="186">
        <f t="shared" si="167"/>
        <v>238</v>
      </c>
      <c r="DQ45" s="186">
        <f t="shared" si="167"/>
        <v>222.3</v>
      </c>
      <c r="DR45" s="186">
        <f t="shared" si="167"/>
        <v>6207.11</v>
      </c>
      <c r="DS45" s="186">
        <f t="shared" si="167"/>
        <v>8.1</v>
      </c>
      <c r="DT45" s="187">
        <f>SUM(DT4:DT44)</f>
        <v>9</v>
      </c>
      <c r="DU45" s="186">
        <f>SUM(DU4:DU44)</f>
        <v>207.5</v>
      </c>
      <c r="DV45" s="186">
        <f>SUM(DV4:DV44)</f>
        <v>223.22222222222217</v>
      </c>
      <c r="DW45" s="186">
        <f>SUM(DW4:DW44)</f>
        <v>6955.3209876543197</v>
      </c>
      <c r="DX45" s="186">
        <f>SUM(DX4:DX44)</f>
        <v>6.2222222222222232</v>
      </c>
      <c r="DY45" s="186">
        <f>SUM(DY6:DY44)</f>
        <v>14</v>
      </c>
      <c r="DZ45" s="186">
        <f>SUM(DZ6:DZ44)</f>
        <v>320</v>
      </c>
      <c r="EA45" s="186">
        <f>SUM(EA6:EA44)</f>
        <v>259.0714285714285</v>
      </c>
      <c r="EB45" s="186">
        <f>SUM(EB6:EB44)</f>
        <v>6660.9744897959181</v>
      </c>
      <c r="EC45" s="186">
        <f>SUM(EC6:EC44)</f>
        <v>9.2142857142857153</v>
      </c>
      <c r="ED45" s="186">
        <f t="shared" ref="ED45:GO45" si="168">SUM(ED6:ED44)</f>
        <v>16</v>
      </c>
      <c r="EE45" s="186">
        <f t="shared" si="168"/>
        <v>344</v>
      </c>
      <c r="EF45" s="186">
        <f t="shared" si="168"/>
        <v>312</v>
      </c>
      <c r="EG45" s="186">
        <f t="shared" si="168"/>
        <v>7436</v>
      </c>
      <c r="EH45" s="186">
        <f t="shared" si="168"/>
        <v>10</v>
      </c>
      <c r="EI45" s="186">
        <f>SUM(EI6:EI44)</f>
        <v>20</v>
      </c>
      <c r="EJ45" s="186">
        <f>SUM(EJ6:EJ44)</f>
        <v>414</v>
      </c>
      <c r="EK45" s="186">
        <f>SUM(EK6:EK44)</f>
        <v>343.20000000000005</v>
      </c>
      <c r="EL45" s="186">
        <f>SUM(EL6:EL44)</f>
        <v>7960.1600000000017</v>
      </c>
      <c r="EM45" s="186">
        <f>SUM(EM6:EM44)</f>
        <v>15.2</v>
      </c>
      <c r="EN45" s="186">
        <f t="shared" ref="EN45:EW45" si="169">SUM(EN6:EN44)</f>
        <v>20</v>
      </c>
      <c r="EO45" s="186">
        <f t="shared" si="169"/>
        <v>389</v>
      </c>
      <c r="EP45" s="186">
        <f t="shared" si="169"/>
        <v>391.95000000000005</v>
      </c>
      <c r="EQ45" s="186">
        <f t="shared" si="169"/>
        <v>8879.0974999999999</v>
      </c>
      <c r="ER45" s="186">
        <f t="shared" si="169"/>
        <v>10.95</v>
      </c>
      <c r="ES45" s="186">
        <f t="shared" si="169"/>
        <v>4</v>
      </c>
      <c r="ET45" s="186">
        <f t="shared" si="169"/>
        <v>146</v>
      </c>
      <c r="EU45" s="186">
        <f t="shared" si="169"/>
        <v>-273</v>
      </c>
      <c r="EV45" s="186">
        <f t="shared" si="169"/>
        <v>6851</v>
      </c>
      <c r="EW45" s="186">
        <f t="shared" si="169"/>
        <v>2</v>
      </c>
      <c r="EX45" s="186">
        <f t="shared" si="168"/>
        <v>3</v>
      </c>
      <c r="EY45" s="186">
        <f t="shared" si="168"/>
        <v>105.5</v>
      </c>
      <c r="EZ45" s="186">
        <f t="shared" si="168"/>
        <v>-221.00000000000026</v>
      </c>
      <c r="FA45" s="186">
        <f t="shared" si="168"/>
        <v>6192.3333333333303</v>
      </c>
      <c r="FB45" s="186">
        <f t="shared" si="168"/>
        <v>2.666666666666667</v>
      </c>
      <c r="FC45" s="186">
        <f t="shared" si="168"/>
        <v>4</v>
      </c>
      <c r="FD45" s="186">
        <f t="shared" si="168"/>
        <v>135</v>
      </c>
      <c r="FE45" s="186">
        <f t="shared" si="168"/>
        <v>-165.75</v>
      </c>
      <c r="FF45" s="186">
        <f t="shared" si="168"/>
        <v>5644.4375</v>
      </c>
      <c r="FG45" s="186">
        <f t="shared" si="168"/>
        <v>4.75</v>
      </c>
      <c r="FH45" s="186">
        <f t="shared" si="168"/>
        <v>4</v>
      </c>
      <c r="FI45" s="186">
        <f t="shared" si="168"/>
        <v>134</v>
      </c>
      <c r="FJ45" s="186">
        <f t="shared" si="168"/>
        <v>-156</v>
      </c>
      <c r="FK45" s="186">
        <f t="shared" si="168"/>
        <v>5564</v>
      </c>
      <c r="FL45" s="186">
        <f t="shared" si="168"/>
        <v>6</v>
      </c>
      <c r="FM45" s="186">
        <f t="shared" si="168"/>
        <v>4</v>
      </c>
      <c r="FN45" s="186">
        <f t="shared" si="168"/>
        <v>125</v>
      </c>
      <c r="FO45" s="186">
        <f t="shared" si="168"/>
        <v>-68.25</v>
      </c>
      <c r="FP45" s="186">
        <f t="shared" si="168"/>
        <v>5059.4375</v>
      </c>
      <c r="FQ45" s="186">
        <f t="shared" si="168"/>
        <v>2.75</v>
      </c>
      <c r="FR45" s="186">
        <f t="shared" si="168"/>
        <v>5</v>
      </c>
      <c r="FS45" s="186">
        <f t="shared" si="168"/>
        <v>153.5</v>
      </c>
      <c r="FT45" s="186">
        <f t="shared" si="168"/>
        <v>-46.799999999999727</v>
      </c>
      <c r="FU45" s="186">
        <f t="shared" si="168"/>
        <v>4996.16</v>
      </c>
      <c r="FV45" s="186">
        <f t="shared" si="168"/>
        <v>2.8</v>
      </c>
      <c r="FW45" s="186">
        <f t="shared" si="168"/>
        <v>5</v>
      </c>
      <c r="FX45" s="186">
        <f t="shared" si="168"/>
        <v>148.5</v>
      </c>
      <c r="FY45" s="186">
        <f t="shared" si="168"/>
        <v>-7.7999999999997769</v>
      </c>
      <c r="FZ45" s="186">
        <f t="shared" si="168"/>
        <v>4941.5599999999995</v>
      </c>
      <c r="GA45" s="186">
        <f t="shared" si="168"/>
        <v>0.8</v>
      </c>
      <c r="GB45" s="186">
        <f t="shared" si="168"/>
        <v>5</v>
      </c>
      <c r="GC45" s="186">
        <f t="shared" si="168"/>
        <v>150.5</v>
      </c>
      <c r="GD45" s="186">
        <f t="shared" si="168"/>
        <v>-23.399999999999828</v>
      </c>
      <c r="GE45" s="186">
        <f t="shared" si="168"/>
        <v>4954.0400000000009</v>
      </c>
      <c r="GF45" s="186">
        <f t="shared" si="168"/>
        <v>1.2</v>
      </c>
      <c r="GG45" s="186">
        <f>SUM(GG6:GG44)</f>
        <v>5</v>
      </c>
      <c r="GH45" s="186">
        <f>SUM(GH6:GH44)</f>
        <v>138.5</v>
      </c>
      <c r="GI45" s="186">
        <f>SUM(GI6:GI44)</f>
        <v>70.200000000000117</v>
      </c>
      <c r="GJ45" s="186">
        <f>SUM(GJ6:GJ44)</f>
        <v>5066.3600000000006</v>
      </c>
      <c r="GK45" s="186">
        <f>SUM(GK6:GK44)</f>
        <v>6.8</v>
      </c>
      <c r="GL45" s="186">
        <f t="shared" si="168"/>
        <v>6</v>
      </c>
      <c r="GM45" s="186">
        <f t="shared" si="168"/>
        <v>162</v>
      </c>
      <c r="GN45" s="186">
        <f t="shared" si="168"/>
        <v>97.5</v>
      </c>
      <c r="GO45" s="186">
        <f t="shared" si="168"/>
        <v>5183.75</v>
      </c>
      <c r="GP45" s="186">
        <f t="shared" ref="GP45:GU45" si="170">SUM(GP6:GP44)</f>
        <v>9.5</v>
      </c>
      <c r="GQ45" s="187">
        <f t="shared" si="170"/>
        <v>6</v>
      </c>
      <c r="GR45" s="186">
        <f t="shared" si="170"/>
        <v>158</v>
      </c>
      <c r="GS45" s="186">
        <f t="shared" si="170"/>
        <v>123.50000000000007</v>
      </c>
      <c r="GT45" s="186">
        <f t="shared" si="170"/>
        <v>5331.0833333333339</v>
      </c>
      <c r="GU45" s="186">
        <f t="shared" si="170"/>
        <v>2.833333333333333</v>
      </c>
      <c r="GV45" s="187">
        <f>SUM(GV6:GV44)</f>
        <v>6</v>
      </c>
      <c r="GW45" s="186">
        <f>SUM(GW6:GW44)</f>
        <v>155</v>
      </c>
      <c r="GX45" s="186">
        <f>SUM(GX6:GX44)</f>
        <v>143.00000000000014</v>
      </c>
      <c r="GY45" s="186">
        <f>SUM(GY6:GY44)</f>
        <v>5464.3333333333339</v>
      </c>
      <c r="GZ45" s="186">
        <f>SUM(GZ6:GZ44)</f>
        <v>3.333333333333333</v>
      </c>
    </row>
    <row r="46" spans="1:208">
      <c r="A46" s="195" t="s">
        <v>339</v>
      </c>
      <c r="B46" s="194"/>
      <c r="C46" s="194"/>
      <c r="D46" s="178">
        <f>E45/D45</f>
        <v>35.785714285714285</v>
      </c>
      <c r="E46" s="178"/>
      <c r="F46" s="178"/>
      <c r="G46" s="178"/>
      <c r="H46" s="178"/>
      <c r="I46" s="178">
        <f>J45/I45</f>
        <v>36.375</v>
      </c>
      <c r="J46" s="178"/>
      <c r="K46" s="178"/>
      <c r="L46" s="178"/>
      <c r="M46" s="178"/>
      <c r="N46" s="178">
        <f>O45/N45</f>
        <v>33.299999999999997</v>
      </c>
      <c r="O46" s="178"/>
      <c r="P46" s="178"/>
      <c r="Q46" s="178"/>
      <c r="R46" s="178"/>
      <c r="S46" s="178">
        <f>T45/S45</f>
        <v>33.166666666666664</v>
      </c>
      <c r="T46" s="178"/>
      <c r="U46" s="178"/>
      <c r="V46" s="178"/>
      <c r="W46" s="178"/>
      <c r="X46" s="178">
        <f>Y45/X45</f>
        <v>32.071428571428569</v>
      </c>
      <c r="Y46" s="178"/>
      <c r="Z46" s="178"/>
      <c r="AA46" s="178"/>
      <c r="AB46" s="178"/>
      <c r="AC46" s="178">
        <f>AD45/AC45</f>
        <v>30.357142857142858</v>
      </c>
      <c r="AD46" s="178"/>
      <c r="AE46" s="178"/>
      <c r="AF46" s="178"/>
      <c r="AG46" s="178"/>
      <c r="AH46" s="178">
        <f>AI45/AH45</f>
        <v>29.875</v>
      </c>
      <c r="AI46" s="178"/>
      <c r="AJ46" s="178"/>
      <c r="AK46" s="178"/>
      <c r="AL46" s="178"/>
      <c r="AM46" s="178">
        <f>AN45/AM45</f>
        <v>28.611111111111111</v>
      </c>
      <c r="AN46" s="178"/>
      <c r="AO46" s="178"/>
      <c r="AP46" s="178"/>
      <c r="AQ46" s="178"/>
      <c r="AR46" s="178">
        <f>AS45/AR45</f>
        <v>29.6</v>
      </c>
      <c r="AS46" s="178"/>
      <c r="AT46" s="178"/>
      <c r="AU46" s="178"/>
      <c r="AV46" s="178"/>
      <c r="AW46" s="178">
        <f>AX45/AW45</f>
        <v>26.9</v>
      </c>
      <c r="AX46" s="178"/>
      <c r="AY46" s="178"/>
      <c r="AZ46" s="178"/>
      <c r="BA46" s="178"/>
      <c r="BB46" s="178">
        <f>BC45/BB45</f>
        <v>26.5</v>
      </c>
      <c r="BC46" s="178"/>
      <c r="BD46" s="178"/>
      <c r="BE46" s="178"/>
      <c r="BF46" s="178"/>
      <c r="BG46" s="178">
        <f>BH45/BG45</f>
        <v>26</v>
      </c>
      <c r="BH46" s="178"/>
      <c r="BI46" s="178"/>
      <c r="BJ46" s="178"/>
      <c r="BK46" s="178"/>
      <c r="BL46" s="178">
        <f>BM45/BL45</f>
        <v>26.75</v>
      </c>
      <c r="BM46" s="178"/>
      <c r="BN46" s="178"/>
      <c r="BO46" s="178"/>
      <c r="BP46" s="178"/>
      <c r="BQ46" s="178">
        <f>BR45/BQ45</f>
        <v>24.9</v>
      </c>
      <c r="BR46" s="178"/>
      <c r="BS46" s="178"/>
      <c r="BT46" s="178"/>
      <c r="BU46" s="178"/>
      <c r="BV46" s="178">
        <f>BW45/BV45</f>
        <v>25.071428571428573</v>
      </c>
      <c r="BW46" s="178"/>
      <c r="BX46" s="178"/>
      <c r="BY46" s="178"/>
      <c r="BZ46" s="178"/>
      <c r="CA46" s="178">
        <f>CB45/CA45</f>
        <v>25</v>
      </c>
      <c r="CB46" s="178"/>
      <c r="CC46" s="178"/>
      <c r="CD46" s="178"/>
      <c r="CE46" s="178"/>
      <c r="CF46" s="178">
        <f>CG45/CF45</f>
        <v>24.5</v>
      </c>
      <c r="CG46" s="178"/>
      <c r="CH46" s="178"/>
      <c r="CI46" s="178"/>
      <c r="CJ46" s="178"/>
      <c r="CK46" s="178">
        <f>CL45/CK45</f>
        <v>24.1</v>
      </c>
      <c r="CL46" s="178"/>
      <c r="CM46" s="178"/>
      <c r="CN46" s="178"/>
      <c r="CO46" s="178"/>
      <c r="CP46" s="178">
        <f>CQ45/CP45</f>
        <v>23.5</v>
      </c>
      <c r="CQ46" s="178"/>
      <c r="CR46" s="178"/>
      <c r="CS46" s="178"/>
      <c r="CT46" s="178"/>
      <c r="CU46" s="178">
        <f>CV45/CU45</f>
        <v>23.5</v>
      </c>
      <c r="CV46" s="178"/>
      <c r="CW46" s="178"/>
      <c r="CX46" s="178"/>
      <c r="CY46" s="178"/>
      <c r="CZ46" s="178">
        <f>DA45/CZ45</f>
        <v>23.5</v>
      </c>
      <c r="DA46" s="178"/>
      <c r="DB46" s="178"/>
      <c r="DC46" s="178"/>
      <c r="DD46" s="178"/>
      <c r="DE46" s="178">
        <f>DF45/DE45</f>
        <v>26.25</v>
      </c>
      <c r="DF46" s="178"/>
      <c r="DG46" s="178"/>
      <c r="DH46" s="178"/>
      <c r="DI46" s="178"/>
      <c r="DJ46" s="196">
        <f>DK45/DJ45</f>
        <v>25.055555555555557</v>
      </c>
      <c r="DK46" s="178"/>
      <c r="DL46" s="178"/>
      <c r="DM46" s="178"/>
      <c r="DN46" s="178"/>
      <c r="DO46" s="196">
        <f>DP45/DO45</f>
        <v>23.8</v>
      </c>
      <c r="DP46" s="178"/>
      <c r="DQ46" s="178"/>
      <c r="DR46" s="178"/>
      <c r="DS46" s="178"/>
      <c r="DT46" s="196">
        <f>DU45/DT45</f>
        <v>23.055555555555557</v>
      </c>
      <c r="DU46" s="178"/>
      <c r="DV46" s="178"/>
      <c r="DW46" s="178"/>
      <c r="DX46" s="178"/>
      <c r="DY46" s="178">
        <f>DZ45/DY45</f>
        <v>22.857142857142858</v>
      </c>
      <c r="DZ46" s="178"/>
      <c r="EA46" s="178"/>
      <c r="EB46" s="178"/>
      <c r="EC46" s="178"/>
      <c r="ED46" s="178">
        <f>EE45/ED45</f>
        <v>21.5</v>
      </c>
      <c r="EE46" s="178"/>
      <c r="EF46" s="178"/>
      <c r="EG46" s="178"/>
      <c r="EH46" s="178"/>
      <c r="EI46" s="178">
        <f>EJ45/EI45</f>
        <v>20.7</v>
      </c>
      <c r="EJ46" s="178"/>
      <c r="EK46" s="178"/>
      <c r="EL46" s="178"/>
      <c r="EM46" s="178"/>
      <c r="EN46" s="178">
        <f>EO45/EN45</f>
        <v>19.45</v>
      </c>
      <c r="EO46" s="178"/>
      <c r="EP46" s="178"/>
      <c r="EQ46" s="178"/>
      <c r="ER46" s="178"/>
      <c r="ES46" s="178">
        <f>ET45/ES45</f>
        <v>36.5</v>
      </c>
      <c r="ET46" s="178"/>
      <c r="EU46" s="178"/>
      <c r="EV46" s="178"/>
      <c r="EW46" s="178"/>
      <c r="EX46" s="178">
        <f>EY45/EX45</f>
        <v>35.166666666666664</v>
      </c>
      <c r="EY46" s="178"/>
      <c r="EZ46" s="178"/>
      <c r="FA46" s="178"/>
      <c r="FB46" s="178"/>
      <c r="FC46" s="178">
        <f>FD45/FC45</f>
        <v>33.75</v>
      </c>
      <c r="FD46" s="178"/>
      <c r="FE46" s="178"/>
      <c r="FF46" s="178"/>
      <c r="FG46" s="178"/>
      <c r="FH46" s="178">
        <f>FI45/FH45</f>
        <v>33.5</v>
      </c>
      <c r="FI46" s="178"/>
      <c r="FJ46" s="178"/>
      <c r="FK46" s="178"/>
      <c r="FL46" s="178"/>
      <c r="FM46" s="178">
        <f>FN45/FM45</f>
        <v>31.25</v>
      </c>
      <c r="FN46" s="178"/>
      <c r="FO46" s="178"/>
      <c r="FP46" s="178"/>
      <c r="FQ46" s="178"/>
      <c r="FR46" s="178">
        <f>FS45/FR45</f>
        <v>30.7</v>
      </c>
      <c r="FS46" s="178"/>
      <c r="FT46" s="178"/>
      <c r="FU46" s="178"/>
      <c r="FV46" s="178"/>
      <c r="FW46" s="178">
        <f>FX45/FW45</f>
        <v>29.7</v>
      </c>
      <c r="FX46" s="178"/>
      <c r="FY46" s="178"/>
      <c r="FZ46" s="178"/>
      <c r="GA46" s="178"/>
      <c r="GB46" s="178">
        <f>GC45/GB45</f>
        <v>30.1</v>
      </c>
      <c r="GC46" s="178"/>
      <c r="GD46" s="178"/>
      <c r="GE46" s="178"/>
      <c r="GF46" s="178"/>
      <c r="GG46" s="178">
        <f>GH45/GG45</f>
        <v>27.7</v>
      </c>
      <c r="GH46" s="178"/>
      <c r="GI46" s="178"/>
      <c r="GJ46" s="178"/>
      <c r="GK46" s="178"/>
      <c r="GL46" s="178">
        <f>GM45/GL45</f>
        <v>27</v>
      </c>
      <c r="GM46" s="178"/>
      <c r="GN46" s="178"/>
      <c r="GO46" s="178"/>
      <c r="GP46" s="178"/>
      <c r="GQ46" s="196">
        <f>GR45/GQ45</f>
        <v>26.333333333333332</v>
      </c>
      <c r="GR46" s="178"/>
      <c r="GS46" s="178"/>
      <c r="GT46" s="178"/>
      <c r="GU46" s="178"/>
      <c r="GV46" s="196">
        <f>GW45/GV45</f>
        <v>25.833333333333332</v>
      </c>
      <c r="GW46" s="178"/>
      <c r="GX46" s="178"/>
      <c r="GY46" s="178"/>
      <c r="GZ46" s="178"/>
    </row>
    <row r="47" spans="1:208">
      <c r="A47" s="195" t="s">
        <v>340</v>
      </c>
      <c r="B47" s="194"/>
      <c r="C47" s="194"/>
      <c r="D47" s="197">
        <f>SQRT(H45/(D45-1))</f>
        <v>1.3801311186847083</v>
      </c>
      <c r="E47" s="186"/>
      <c r="F47" s="186"/>
      <c r="G47" s="186"/>
      <c r="H47" s="186"/>
      <c r="I47" s="197">
        <f>SQRT(M45/(I45-1))</f>
        <v>1.2464234547582249</v>
      </c>
      <c r="J47" s="186"/>
      <c r="K47" s="186"/>
      <c r="L47" s="186"/>
      <c r="M47" s="186"/>
      <c r="N47" s="197">
        <f>SQRT(R45/(N45-1))</f>
        <v>1.398411797560202</v>
      </c>
      <c r="O47" s="186"/>
      <c r="P47" s="186"/>
      <c r="Q47" s="186"/>
      <c r="R47" s="186"/>
      <c r="S47" s="197">
        <f>SQRT(W45/(S45-1))</f>
        <v>1.5811388300841898</v>
      </c>
      <c r="T47" s="186"/>
      <c r="U47" s="186"/>
      <c r="V47" s="186"/>
      <c r="W47" s="186"/>
      <c r="X47" s="197">
        <f>SQRT(AB45/(X45-1))</f>
        <v>0.7867957924694432</v>
      </c>
      <c r="Y47" s="186"/>
      <c r="Z47" s="186"/>
      <c r="AA47" s="186"/>
      <c r="AB47" s="186"/>
      <c r="AC47" s="197">
        <f>SQRT(AG45/(AC45-1))</f>
        <v>1.3451854182690985</v>
      </c>
      <c r="AD47" s="186"/>
      <c r="AE47" s="186"/>
      <c r="AF47" s="186"/>
      <c r="AG47" s="186"/>
      <c r="AH47" s="197">
        <f>SQRT(AL45/(AH45-1))</f>
        <v>1.5059406173077154</v>
      </c>
      <c r="AI47" s="186"/>
      <c r="AJ47" s="186"/>
      <c r="AK47" s="186"/>
      <c r="AL47" s="186"/>
      <c r="AM47" s="197">
        <f>SQRT(AQ45/(AM45-1))</f>
        <v>0.78173595997057166</v>
      </c>
      <c r="AN47" s="186"/>
      <c r="AO47" s="186"/>
      <c r="AP47" s="186"/>
      <c r="AQ47" s="186"/>
      <c r="AR47" s="197">
        <f>SQRT(AV45/(AR45-1))</f>
        <v>1.1005049346146119</v>
      </c>
      <c r="AS47" s="186"/>
      <c r="AT47" s="186"/>
      <c r="AU47" s="186"/>
      <c r="AV47" s="186"/>
      <c r="AW47" s="197">
        <f>SQRT(BA45/(AW45-1))</f>
        <v>0.54772255750516607</v>
      </c>
      <c r="AX47" s="186"/>
      <c r="AY47" s="186"/>
      <c r="AZ47" s="186"/>
      <c r="BA47" s="186"/>
      <c r="BB47" s="197">
        <f>SQRT(BF45/(BB45-1))</f>
        <v>0.63245553203367588</v>
      </c>
      <c r="BC47" s="186"/>
      <c r="BD47" s="186"/>
      <c r="BE47" s="186"/>
      <c r="BF47" s="186"/>
      <c r="BG47" s="197">
        <f>SQRT(BK45/(BG45-1))</f>
        <v>0.83666002653407556</v>
      </c>
      <c r="BH47" s="186"/>
      <c r="BI47" s="186"/>
      <c r="BJ47" s="186"/>
      <c r="BK47" s="186"/>
      <c r="BL47" s="197">
        <f>SQRT(BP45/(BL45-1))</f>
        <v>0.5</v>
      </c>
      <c r="BM47" s="186"/>
      <c r="BN47" s="186"/>
      <c r="BO47" s="186"/>
      <c r="BP47" s="186"/>
      <c r="BQ47" s="197">
        <f>SQRT(BU45/(BQ45-1))</f>
        <v>0.54772255750516607</v>
      </c>
      <c r="BR47" s="186"/>
      <c r="BS47" s="186"/>
      <c r="BT47" s="186"/>
      <c r="BU47" s="186"/>
      <c r="BV47" s="197">
        <f>SQRT(BZ45/(BV45-1))</f>
        <v>0.53452248382484879</v>
      </c>
      <c r="BW47" s="186"/>
      <c r="BX47" s="186"/>
      <c r="BY47" s="186"/>
      <c r="BZ47" s="186"/>
      <c r="CA47" s="197">
        <f>SQRT(CE45/(CA45-1))</f>
        <v>1.0488088481701516</v>
      </c>
      <c r="CB47" s="186"/>
      <c r="CC47" s="186"/>
      <c r="CD47" s="186"/>
      <c r="CE47" s="186"/>
      <c r="CF47" s="197">
        <f>SQRT(CJ45/(CF45-1))</f>
        <v>0.57735026918962573</v>
      </c>
      <c r="CG47" s="186"/>
      <c r="CH47" s="186"/>
      <c r="CI47" s="186"/>
      <c r="CJ47" s="186"/>
      <c r="CK47" s="197">
        <f>SQRT(CO45/(CK45-1))</f>
        <v>0.89442719099991586</v>
      </c>
      <c r="CL47" s="186"/>
      <c r="CM47" s="186"/>
      <c r="CN47" s="186"/>
      <c r="CO47" s="186"/>
      <c r="CP47" s="197">
        <f>SQRT(CT45/(CP45-1))</f>
        <v>0.57735026918962573</v>
      </c>
      <c r="CQ47" s="186"/>
      <c r="CR47" s="186"/>
      <c r="CS47" s="186"/>
      <c r="CT47" s="186"/>
      <c r="CU47" s="197">
        <f>SQRT(CY45/(CU45-1))</f>
        <v>0.81649658092772603</v>
      </c>
      <c r="CV47" s="186"/>
      <c r="CW47" s="186"/>
      <c r="CX47" s="186"/>
      <c r="CY47" s="186"/>
      <c r="CZ47" s="197">
        <f>SQRT(DD45/(CZ45-1))</f>
        <v>0.57735026918962573</v>
      </c>
      <c r="DA47" s="186"/>
      <c r="DB47" s="186"/>
      <c r="DC47" s="186"/>
      <c r="DD47" s="186"/>
      <c r="DE47" s="197">
        <f>SQRT(DI45/(DE45-1))</f>
        <v>0.46291004988627571</v>
      </c>
      <c r="DF47" s="186"/>
      <c r="DG47" s="186"/>
      <c r="DH47" s="186"/>
      <c r="DI47" s="186"/>
      <c r="DJ47" s="198">
        <f>SQRT(DN45/(DJ45-1))</f>
        <v>1.0137937550497031</v>
      </c>
      <c r="DK47" s="186"/>
      <c r="DL47" s="186"/>
      <c r="DM47" s="186"/>
      <c r="DN47" s="186"/>
      <c r="DO47" s="198">
        <f>SQRT(DS45/(DO45-1))</f>
        <v>0.94868329805051377</v>
      </c>
      <c r="DP47" s="186"/>
      <c r="DQ47" s="186"/>
      <c r="DR47" s="186"/>
      <c r="DS47" s="186"/>
      <c r="DT47" s="198">
        <f>SQRT(DX45/(DT45-1))</f>
        <v>0.88191710368819698</v>
      </c>
      <c r="DU47" s="186"/>
      <c r="DV47" s="186"/>
      <c r="DW47" s="186"/>
      <c r="DX47" s="186"/>
      <c r="DY47" s="197">
        <f>SQRT(EC45/(DY45-1))</f>
        <v>0.84189738614109544</v>
      </c>
      <c r="DZ47" s="186"/>
      <c r="EA47" s="186"/>
      <c r="EB47" s="186"/>
      <c r="EC47" s="186"/>
      <c r="ED47" s="197">
        <f>SQRT(EH45/(ED45-1))</f>
        <v>0.81649658092772603</v>
      </c>
      <c r="EE47" s="186"/>
      <c r="EF47" s="186"/>
      <c r="EG47" s="186"/>
      <c r="EH47" s="186"/>
      <c r="EI47" s="197">
        <f>SQRT(EM45/(EI45-1))</f>
        <v>0.89442719099991586</v>
      </c>
      <c r="EJ47" s="186"/>
      <c r="EK47" s="186"/>
      <c r="EL47" s="186"/>
      <c r="EM47" s="186"/>
      <c r="EN47" s="197">
        <f>SQRT(ER45/(EN45-1))</f>
        <v>0.7591546545162482</v>
      </c>
      <c r="EO47" s="186"/>
      <c r="EP47" s="186"/>
      <c r="EQ47" s="186"/>
      <c r="ER47" s="186"/>
      <c r="ES47" s="197">
        <f>SQRT(EW45/(ES45-1))</f>
        <v>0.81649658092772603</v>
      </c>
      <c r="ET47" s="186"/>
      <c r="EU47" s="186"/>
      <c r="EV47" s="186"/>
      <c r="EW47" s="186"/>
      <c r="EX47" s="197">
        <f>SQRT(FB45/(EX45-1))</f>
        <v>1.1547005383792517</v>
      </c>
      <c r="EY47" s="186"/>
      <c r="EZ47" s="186"/>
      <c r="FA47" s="186"/>
      <c r="FB47" s="186"/>
      <c r="FC47" s="197">
        <f>SQRT(FG45/(FC45-1))</f>
        <v>1.2583057392117916</v>
      </c>
      <c r="FD47" s="186"/>
      <c r="FE47" s="186"/>
      <c r="FF47" s="186"/>
      <c r="FG47" s="186"/>
      <c r="FH47" s="197">
        <f>SQRT(FL45/(FH45-1))</f>
        <v>1.4142135623730951</v>
      </c>
      <c r="FI47" s="186"/>
      <c r="FJ47" s="186"/>
      <c r="FK47" s="186"/>
      <c r="FL47" s="186"/>
      <c r="FM47" s="197">
        <f>SQRT(FQ45/(FM45-1))</f>
        <v>0.9574271077563381</v>
      </c>
      <c r="FN47" s="186"/>
      <c r="FO47" s="186"/>
      <c r="FP47" s="186"/>
      <c r="FQ47" s="186"/>
      <c r="FR47" s="197">
        <f>SQRT(FV45/(FR45-1))</f>
        <v>0.83666002653407556</v>
      </c>
      <c r="FS47" s="186"/>
      <c r="FT47" s="186"/>
      <c r="FU47" s="186"/>
      <c r="FV47" s="186"/>
      <c r="FW47" s="197">
        <f>SQRT(GA45/(FW45-1))</f>
        <v>0.44721359549995793</v>
      </c>
      <c r="FX47" s="186"/>
      <c r="FY47" s="186"/>
      <c r="FZ47" s="186"/>
      <c r="GA47" s="186"/>
      <c r="GB47" s="197">
        <f>SQRT(GF45/(GB45-1))</f>
        <v>0.54772255750516607</v>
      </c>
      <c r="GC47" s="186"/>
      <c r="GD47" s="186"/>
      <c r="GE47" s="186"/>
      <c r="GF47" s="186"/>
      <c r="GG47" s="197">
        <f>SQRT(GK45/(GG45-1))</f>
        <v>1.3038404810405297</v>
      </c>
      <c r="GH47" s="186"/>
      <c r="GI47" s="186"/>
      <c r="GJ47" s="186"/>
      <c r="GK47" s="186"/>
      <c r="GL47" s="197">
        <f>SQRT(GP45/(GL45-1))</f>
        <v>1.3784048752090221</v>
      </c>
      <c r="GM47" s="186"/>
      <c r="GN47" s="186"/>
      <c r="GO47" s="186"/>
      <c r="GP47" s="186"/>
      <c r="GQ47" s="198">
        <f>SQRT(GU45/(GQ45-1))</f>
        <v>0.752772652709081</v>
      </c>
      <c r="GR47" s="186"/>
      <c r="GS47" s="186"/>
      <c r="GT47" s="186"/>
      <c r="GU47" s="186"/>
      <c r="GV47" s="198">
        <f>SQRT(GZ45/(GV45-1))</f>
        <v>0.81649658092772603</v>
      </c>
      <c r="GW47" s="186"/>
      <c r="GX47" s="186"/>
      <c r="GY47" s="186"/>
      <c r="GZ47" s="186"/>
    </row>
    <row r="48" spans="1:208">
      <c r="A48" s="193" t="s">
        <v>25</v>
      </c>
      <c r="B48" s="194"/>
      <c r="C48" s="194"/>
      <c r="D48" s="186">
        <v>2</v>
      </c>
      <c r="E48" s="186"/>
      <c r="F48" s="186"/>
      <c r="G48" s="186"/>
      <c r="H48" s="186"/>
      <c r="I48" s="186">
        <v>20</v>
      </c>
      <c r="J48" s="186"/>
      <c r="K48" s="186"/>
      <c r="L48" s="186"/>
      <c r="M48" s="186"/>
      <c r="N48" s="186">
        <v>47</v>
      </c>
      <c r="O48" s="186"/>
      <c r="P48" s="186"/>
      <c r="Q48" s="186"/>
      <c r="R48" s="186"/>
      <c r="S48" s="186">
        <v>127</v>
      </c>
      <c r="T48" s="186"/>
      <c r="U48" s="186"/>
      <c r="V48" s="186"/>
      <c r="W48" s="186"/>
      <c r="X48" s="186">
        <v>148</v>
      </c>
      <c r="Y48" s="186"/>
      <c r="Z48" s="186"/>
      <c r="AA48" s="186"/>
      <c r="AB48" s="186"/>
      <c r="AC48" s="186">
        <v>176</v>
      </c>
      <c r="AD48" s="186"/>
      <c r="AE48" s="186"/>
      <c r="AF48" s="186"/>
      <c r="AG48" s="186"/>
      <c r="AH48" s="186">
        <v>160</v>
      </c>
      <c r="AI48" s="186"/>
      <c r="AJ48" s="186"/>
      <c r="AK48" s="186"/>
      <c r="AL48" s="186"/>
      <c r="AM48" s="186">
        <v>140</v>
      </c>
      <c r="AN48" s="186"/>
      <c r="AO48" s="186"/>
      <c r="AP48" s="186"/>
      <c r="AQ48" s="186"/>
      <c r="AR48" s="186">
        <v>105</v>
      </c>
      <c r="AS48" s="186"/>
      <c r="AT48" s="186"/>
      <c r="AU48" s="186"/>
      <c r="AV48" s="186"/>
      <c r="AW48" s="186">
        <v>84</v>
      </c>
      <c r="AX48" s="186"/>
      <c r="AY48" s="186"/>
      <c r="AZ48" s="186"/>
      <c r="BA48" s="186"/>
      <c r="BB48" s="186">
        <v>50</v>
      </c>
      <c r="BC48" s="186"/>
      <c r="BD48" s="186"/>
      <c r="BE48" s="186"/>
      <c r="BF48" s="186"/>
      <c r="BG48" s="186">
        <v>49</v>
      </c>
      <c r="BH48" s="186"/>
      <c r="BI48" s="186"/>
      <c r="BJ48" s="186"/>
      <c r="BK48" s="186"/>
      <c r="BL48" s="186">
        <v>35</v>
      </c>
      <c r="BM48" s="186"/>
      <c r="BN48" s="186"/>
      <c r="BO48" s="186"/>
      <c r="BP48" s="186"/>
      <c r="BQ48" s="186">
        <v>21</v>
      </c>
      <c r="BR48" s="186"/>
      <c r="BS48" s="186"/>
      <c r="BT48" s="186"/>
      <c r="BU48" s="186"/>
      <c r="BV48" s="186">
        <v>22</v>
      </c>
      <c r="BW48" s="186"/>
      <c r="BX48" s="186"/>
      <c r="BY48" s="186"/>
      <c r="BZ48" s="186"/>
      <c r="CA48" s="186">
        <v>19</v>
      </c>
      <c r="CB48" s="186"/>
      <c r="CC48" s="186"/>
      <c r="CD48" s="186"/>
      <c r="CE48" s="186"/>
      <c r="CF48" s="186">
        <v>2</v>
      </c>
      <c r="CG48" s="186"/>
      <c r="CH48" s="186"/>
      <c r="CI48" s="186"/>
      <c r="CJ48" s="186"/>
      <c r="CK48" s="199">
        <v>4</v>
      </c>
      <c r="CL48" s="200"/>
      <c r="CM48" s="200"/>
      <c r="CN48" s="200"/>
      <c r="CO48" s="200"/>
      <c r="CP48" s="200">
        <v>2</v>
      </c>
      <c r="CQ48" s="200"/>
      <c r="CR48" s="200"/>
      <c r="CS48" s="200"/>
      <c r="CT48" s="200"/>
      <c r="CU48" s="200">
        <v>2</v>
      </c>
      <c r="CV48" s="200"/>
      <c r="CW48" s="200"/>
      <c r="CX48" s="200"/>
      <c r="CY48" s="200"/>
      <c r="CZ48" s="200">
        <v>2</v>
      </c>
      <c r="DA48" s="200"/>
      <c r="DB48" s="200"/>
      <c r="DC48" s="200"/>
      <c r="DD48" s="200"/>
      <c r="DE48" s="200">
        <v>18</v>
      </c>
      <c r="DF48" s="200"/>
      <c r="DG48" s="200"/>
      <c r="DH48" s="200"/>
      <c r="DI48" s="200"/>
      <c r="DJ48" s="201">
        <v>18</v>
      </c>
      <c r="DK48" s="200"/>
      <c r="DL48" s="200"/>
      <c r="DM48" s="200"/>
      <c r="DN48" s="200"/>
      <c r="DO48" s="201">
        <v>20</v>
      </c>
      <c r="DP48" s="200"/>
      <c r="DQ48" s="200"/>
      <c r="DR48" s="200"/>
      <c r="DS48" s="200"/>
      <c r="DT48" s="201">
        <v>36</v>
      </c>
      <c r="DU48" s="186"/>
      <c r="DV48" s="186"/>
      <c r="DW48" s="186"/>
      <c r="DX48" s="186"/>
      <c r="DY48" s="200">
        <v>31</v>
      </c>
      <c r="DZ48" s="200"/>
      <c r="EA48" s="200"/>
      <c r="EB48" s="200"/>
      <c r="EC48" s="200"/>
      <c r="ED48" s="200">
        <v>40</v>
      </c>
      <c r="EE48" s="200"/>
      <c r="EF48" s="200"/>
      <c r="EG48" s="200"/>
      <c r="EH48" s="200"/>
      <c r="EI48" s="200">
        <v>38</v>
      </c>
      <c r="EJ48" s="200"/>
      <c r="EK48" s="200"/>
      <c r="EL48" s="200"/>
      <c r="EM48" s="200"/>
      <c r="EN48" s="200">
        <v>27</v>
      </c>
      <c r="EO48" s="200"/>
      <c r="EP48" s="200"/>
      <c r="EQ48" s="200"/>
      <c r="ER48" s="200"/>
      <c r="ES48" s="186">
        <v>9</v>
      </c>
      <c r="ET48" s="186"/>
      <c r="EU48" s="186"/>
      <c r="EV48" s="186"/>
      <c r="EW48" s="186"/>
      <c r="EX48" s="186">
        <v>23</v>
      </c>
      <c r="EY48" s="186"/>
      <c r="EZ48" s="186"/>
      <c r="FA48" s="186"/>
      <c r="FB48" s="186"/>
      <c r="FC48" s="186">
        <v>16</v>
      </c>
      <c r="FD48" s="186"/>
      <c r="FE48" s="186"/>
      <c r="FF48" s="186"/>
      <c r="FG48" s="186"/>
      <c r="FH48" s="186">
        <v>27</v>
      </c>
      <c r="FI48" s="186"/>
      <c r="FJ48" s="186"/>
      <c r="FK48" s="186"/>
      <c r="FL48" s="186"/>
      <c r="FM48" s="186">
        <v>36</v>
      </c>
      <c r="FN48" s="186"/>
      <c r="FO48" s="186"/>
      <c r="FP48" s="186"/>
      <c r="FQ48" s="186"/>
      <c r="FR48" s="186">
        <v>32</v>
      </c>
      <c r="FS48" s="186"/>
      <c r="FT48" s="186"/>
      <c r="FU48" s="186"/>
      <c r="FV48" s="186"/>
      <c r="FW48" s="186">
        <v>22</v>
      </c>
      <c r="FX48" s="186"/>
      <c r="FY48" s="186"/>
      <c r="FZ48" s="186"/>
      <c r="GA48" s="186"/>
      <c r="GB48" s="186">
        <v>9</v>
      </c>
      <c r="GC48" s="186"/>
      <c r="GD48" s="186"/>
      <c r="GE48" s="186"/>
      <c r="GF48" s="186"/>
      <c r="GG48" s="186">
        <v>14</v>
      </c>
      <c r="GH48" s="186"/>
      <c r="GI48" s="186"/>
      <c r="GJ48" s="186"/>
      <c r="GK48" s="186"/>
      <c r="GL48" s="186">
        <v>10</v>
      </c>
      <c r="GM48" s="186"/>
      <c r="GN48" s="186"/>
      <c r="GO48" s="186"/>
      <c r="GP48" s="186"/>
      <c r="GQ48" s="187">
        <v>2</v>
      </c>
      <c r="GR48" s="186"/>
      <c r="GS48" s="186"/>
      <c r="GT48" s="186"/>
      <c r="GU48" s="186"/>
      <c r="GV48" s="187">
        <v>6</v>
      </c>
      <c r="GW48" s="186"/>
      <c r="GX48" s="186"/>
      <c r="GY48" s="186"/>
      <c r="GZ48" s="186"/>
    </row>
    <row r="49" spans="1:211">
      <c r="A49" s="193" t="s">
        <v>26</v>
      </c>
      <c r="B49" s="194"/>
      <c r="C49" s="194"/>
      <c r="D49" s="186">
        <v>6</v>
      </c>
      <c r="E49" s="186"/>
      <c r="F49" s="186"/>
      <c r="G49" s="186"/>
      <c r="H49" s="186"/>
      <c r="I49" s="186">
        <v>7</v>
      </c>
      <c r="J49" s="186"/>
      <c r="K49" s="186"/>
      <c r="L49" s="186"/>
      <c r="M49" s="186"/>
      <c r="N49" s="186">
        <v>8</v>
      </c>
      <c r="O49" s="186"/>
      <c r="P49" s="186"/>
      <c r="Q49" s="186"/>
      <c r="R49" s="186"/>
      <c r="S49" s="186">
        <v>9</v>
      </c>
      <c r="T49" s="186"/>
      <c r="U49" s="186"/>
      <c r="V49" s="186"/>
      <c r="W49" s="186"/>
      <c r="X49" s="186">
        <v>10</v>
      </c>
      <c r="Y49" s="186"/>
      <c r="Z49" s="186"/>
      <c r="AA49" s="186"/>
      <c r="AB49" s="186"/>
      <c r="AC49" s="186">
        <v>11</v>
      </c>
      <c r="AD49" s="186"/>
      <c r="AE49" s="186"/>
      <c r="AF49" s="186"/>
      <c r="AG49" s="186"/>
      <c r="AH49" s="186">
        <v>12</v>
      </c>
      <c r="AI49" s="186"/>
      <c r="AJ49" s="186"/>
      <c r="AK49" s="186"/>
      <c r="AL49" s="186"/>
      <c r="AM49" s="186">
        <v>13</v>
      </c>
      <c r="AN49" s="186"/>
      <c r="AO49" s="186"/>
      <c r="AP49" s="186"/>
      <c r="AQ49" s="186"/>
      <c r="AR49" s="202">
        <v>14</v>
      </c>
      <c r="AS49" s="186"/>
      <c r="AT49" s="186"/>
      <c r="AU49" s="186"/>
      <c r="AV49" s="186"/>
      <c r="AW49" s="202">
        <v>15</v>
      </c>
      <c r="AX49" s="186"/>
      <c r="AY49" s="186"/>
      <c r="AZ49" s="186"/>
      <c r="BA49" s="186"/>
      <c r="BB49" s="202">
        <v>16</v>
      </c>
      <c r="BC49" s="186"/>
      <c r="BD49" s="186"/>
      <c r="BE49" s="186"/>
      <c r="BF49" s="186"/>
      <c r="BG49" s="202">
        <v>17</v>
      </c>
      <c r="BH49" s="202"/>
      <c r="BI49" s="202"/>
      <c r="BJ49" s="202"/>
      <c r="BK49" s="202"/>
      <c r="BL49" s="202">
        <v>18</v>
      </c>
      <c r="BM49" s="202"/>
      <c r="BN49" s="202"/>
      <c r="BO49" s="202"/>
      <c r="BP49" s="202"/>
      <c r="BQ49" s="186">
        <v>19</v>
      </c>
      <c r="BR49" s="186"/>
      <c r="BS49" s="186"/>
      <c r="BT49" s="186"/>
      <c r="BU49" s="186"/>
      <c r="BV49" s="186">
        <v>20</v>
      </c>
      <c r="BW49" s="186"/>
      <c r="BX49" s="186"/>
      <c r="BY49" s="186"/>
      <c r="BZ49" s="186"/>
      <c r="CA49" s="186">
        <v>21</v>
      </c>
      <c r="CB49" s="186"/>
      <c r="CC49" s="186"/>
      <c r="CD49" s="186"/>
      <c r="CE49" s="186"/>
      <c r="CF49" s="186">
        <v>22</v>
      </c>
      <c r="CG49" s="186"/>
      <c r="CH49" s="186"/>
      <c r="CI49" s="186"/>
      <c r="CJ49" s="186"/>
      <c r="CK49" s="199">
        <v>23</v>
      </c>
      <c r="CL49" s="200"/>
      <c r="CM49" s="200"/>
      <c r="CN49" s="200"/>
      <c r="CO49" s="200"/>
      <c r="CP49" s="203">
        <v>24</v>
      </c>
      <c r="CQ49" s="200"/>
      <c r="CR49" s="200"/>
      <c r="CS49" s="200"/>
      <c r="CT49" s="200"/>
      <c r="CU49" s="203">
        <v>25</v>
      </c>
      <c r="CV49" s="200"/>
      <c r="CW49" s="200"/>
      <c r="CX49" s="200"/>
      <c r="CY49" s="200"/>
      <c r="CZ49" s="203">
        <v>25</v>
      </c>
      <c r="DA49" s="200"/>
      <c r="DB49" s="200"/>
      <c r="DC49" s="200"/>
      <c r="DD49" s="200"/>
      <c r="DE49" s="203"/>
      <c r="DF49" s="200"/>
      <c r="DG49" s="200"/>
      <c r="DH49" s="200"/>
      <c r="DI49" s="200"/>
      <c r="DJ49" s="204"/>
      <c r="DK49" s="200"/>
      <c r="DL49" s="200"/>
      <c r="DM49" s="200"/>
      <c r="DN49" s="200"/>
      <c r="DO49" s="204"/>
      <c r="DP49" s="200"/>
      <c r="DQ49" s="200"/>
      <c r="DR49" s="200"/>
      <c r="DS49" s="200"/>
      <c r="DT49" s="204"/>
      <c r="DU49" s="186"/>
      <c r="DV49" s="186"/>
      <c r="DW49" s="186"/>
      <c r="DX49" s="186"/>
      <c r="DY49" s="203"/>
      <c r="DZ49" s="200"/>
      <c r="EA49" s="200"/>
      <c r="EB49" s="200"/>
      <c r="EC49" s="200"/>
      <c r="ED49" s="203"/>
      <c r="EE49" s="200"/>
      <c r="EF49" s="200"/>
      <c r="EG49" s="200"/>
      <c r="EH49" s="200"/>
      <c r="EI49" s="203"/>
      <c r="EJ49" s="200"/>
      <c r="EK49" s="200"/>
      <c r="EL49" s="200"/>
      <c r="EM49" s="200"/>
      <c r="EN49" s="203"/>
      <c r="EO49" s="200"/>
      <c r="EP49" s="200"/>
      <c r="EQ49" s="200"/>
      <c r="ER49" s="200"/>
      <c r="ES49" s="186">
        <v>7</v>
      </c>
      <c r="ET49" s="186"/>
      <c r="EU49" s="186"/>
      <c r="EV49" s="186"/>
      <c r="EW49" s="186"/>
      <c r="EX49" s="186">
        <v>8</v>
      </c>
      <c r="EY49" s="186"/>
      <c r="EZ49" s="186"/>
      <c r="FA49" s="186"/>
      <c r="FB49" s="186"/>
      <c r="FC49" s="186">
        <v>9</v>
      </c>
      <c r="FD49" s="186"/>
      <c r="FE49" s="186"/>
      <c r="FF49" s="186"/>
      <c r="FG49" s="186"/>
      <c r="FH49" s="186">
        <v>10</v>
      </c>
      <c r="FI49" s="186"/>
      <c r="FJ49" s="186"/>
      <c r="FK49" s="186"/>
      <c r="FL49" s="186"/>
      <c r="FM49" s="186">
        <v>11</v>
      </c>
      <c r="FN49" s="186"/>
      <c r="FO49" s="186"/>
      <c r="FP49" s="186"/>
      <c r="FQ49" s="186"/>
      <c r="FR49" s="186">
        <v>12</v>
      </c>
      <c r="FS49" s="186"/>
      <c r="FT49" s="186"/>
      <c r="FU49" s="186"/>
      <c r="FV49" s="186"/>
      <c r="FW49" s="186">
        <v>13</v>
      </c>
      <c r="FX49" s="186"/>
      <c r="FY49" s="186"/>
      <c r="FZ49" s="186"/>
      <c r="GA49" s="186"/>
      <c r="GB49" s="186">
        <v>14</v>
      </c>
      <c r="GC49" s="186"/>
      <c r="GD49" s="186"/>
      <c r="GE49" s="186"/>
      <c r="GF49" s="186"/>
      <c r="GG49" s="186">
        <v>15</v>
      </c>
      <c r="GH49" s="186"/>
      <c r="GI49" s="186"/>
      <c r="GJ49" s="186"/>
      <c r="GK49" s="186"/>
      <c r="GL49" s="202">
        <v>16</v>
      </c>
      <c r="GM49" s="186"/>
      <c r="GN49" s="186"/>
      <c r="GO49" s="186"/>
      <c r="GP49" s="186"/>
      <c r="GQ49" s="205">
        <v>17</v>
      </c>
      <c r="GR49" s="186"/>
      <c r="GS49" s="186"/>
      <c r="GT49" s="186"/>
      <c r="GU49" s="186"/>
      <c r="GV49" s="205">
        <v>18</v>
      </c>
      <c r="GW49" s="186"/>
      <c r="GX49" s="186"/>
      <c r="GY49" s="186"/>
      <c r="GZ49" s="186"/>
    </row>
    <row r="50" spans="1:211" s="212" customFormat="1">
      <c r="A50" s="206" t="s">
        <v>341</v>
      </c>
      <c r="B50" s="207"/>
      <c r="C50" s="207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9"/>
      <c r="O50" s="208"/>
      <c r="P50" s="208"/>
      <c r="Q50" s="208"/>
      <c r="R50" s="208"/>
      <c r="S50" s="208"/>
      <c r="T50" s="208"/>
      <c r="U50" s="208"/>
      <c r="V50" s="208"/>
      <c r="W50" s="208"/>
      <c r="X50" s="209"/>
      <c r="Y50" s="208"/>
      <c r="Z50" s="208"/>
      <c r="AA50" s="208"/>
      <c r="AB50" s="208"/>
      <c r="AC50" s="209"/>
      <c r="AD50" s="208"/>
      <c r="AE50" s="208"/>
      <c r="AF50" s="208"/>
      <c r="AG50" s="208"/>
      <c r="AH50" s="209"/>
      <c r="AI50" s="208"/>
      <c r="AJ50" s="208"/>
      <c r="AK50" s="208"/>
      <c r="AL50" s="208"/>
      <c r="AM50" s="209"/>
      <c r="AN50" s="208"/>
      <c r="AO50" s="208"/>
      <c r="AP50" s="208"/>
      <c r="AQ50" s="208"/>
      <c r="AR50" s="209"/>
      <c r="AS50" s="208"/>
      <c r="AT50" s="208"/>
      <c r="AU50" s="208"/>
      <c r="AV50" s="208"/>
      <c r="AW50" s="209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  <c r="CW50" s="208"/>
      <c r="CX50" s="208"/>
      <c r="CY50" s="208"/>
      <c r="CZ50" s="208"/>
      <c r="DA50" s="208"/>
      <c r="DB50" s="208"/>
      <c r="DC50" s="208"/>
      <c r="DD50" s="208"/>
      <c r="DE50" s="209"/>
      <c r="DF50" s="208"/>
      <c r="DG50" s="208"/>
      <c r="DH50" s="208"/>
      <c r="DI50" s="208"/>
      <c r="DJ50" s="210"/>
      <c r="DK50" s="208"/>
      <c r="DL50" s="208"/>
      <c r="DM50" s="208"/>
      <c r="DN50" s="208"/>
      <c r="DO50" s="210"/>
      <c r="DP50" s="208"/>
      <c r="DQ50" s="208"/>
      <c r="DR50" s="208"/>
      <c r="DS50" s="208"/>
      <c r="DT50" s="210"/>
      <c r="DU50" s="208"/>
      <c r="DV50" s="208"/>
      <c r="DW50" s="208"/>
      <c r="DX50" s="208"/>
      <c r="DY50" s="209"/>
      <c r="DZ50" s="208"/>
      <c r="EA50" s="208"/>
      <c r="EB50" s="208"/>
      <c r="EC50" s="208"/>
      <c r="ED50" s="209"/>
      <c r="EE50" s="208"/>
      <c r="EF50" s="208"/>
      <c r="EG50" s="208"/>
      <c r="EH50" s="208"/>
      <c r="EI50" s="209"/>
      <c r="EJ50" s="208"/>
      <c r="EK50" s="208"/>
      <c r="EL50" s="208"/>
      <c r="EM50" s="208"/>
      <c r="EN50" s="209"/>
      <c r="EO50" s="208"/>
      <c r="EP50" s="208"/>
      <c r="EQ50" s="208"/>
      <c r="ER50" s="208"/>
      <c r="ES50" s="208"/>
      <c r="ET50" s="208"/>
      <c r="EU50" s="208"/>
      <c r="EV50" s="208"/>
      <c r="EW50" s="208"/>
      <c r="EX50" s="208"/>
      <c r="EY50" s="208"/>
      <c r="EZ50" s="208"/>
      <c r="FA50" s="208"/>
      <c r="FB50" s="208"/>
      <c r="FC50" s="208"/>
      <c r="FD50" s="208"/>
      <c r="FE50" s="208"/>
      <c r="FF50" s="208"/>
      <c r="FG50" s="208"/>
      <c r="FH50" s="208"/>
      <c r="FI50" s="208"/>
      <c r="FJ50" s="208"/>
      <c r="FK50" s="208"/>
      <c r="FL50" s="208"/>
      <c r="FM50" s="208"/>
      <c r="FN50" s="208"/>
      <c r="FO50" s="208"/>
      <c r="FP50" s="208"/>
      <c r="FQ50" s="208"/>
      <c r="FR50" s="208"/>
      <c r="FS50" s="208"/>
      <c r="FT50" s="208"/>
      <c r="FU50" s="208"/>
      <c r="FV50" s="208"/>
      <c r="FW50" s="208"/>
      <c r="FX50" s="208"/>
      <c r="FY50" s="208"/>
      <c r="FZ50" s="208"/>
      <c r="GA50" s="208"/>
      <c r="GB50" s="208"/>
      <c r="GC50" s="208"/>
      <c r="GD50" s="208"/>
      <c r="GE50" s="208"/>
      <c r="GF50" s="208"/>
      <c r="GG50" s="208"/>
      <c r="GH50" s="208"/>
      <c r="GI50" s="208"/>
      <c r="GJ50" s="208"/>
      <c r="GK50" s="208"/>
      <c r="GL50" s="208"/>
      <c r="GM50" s="208"/>
      <c r="GN50" s="208"/>
      <c r="GO50" s="208"/>
      <c r="GP50" s="208"/>
      <c r="GQ50" s="211"/>
      <c r="GR50" s="208"/>
      <c r="GS50" s="208"/>
      <c r="GT50" s="208"/>
      <c r="GU50" s="208"/>
      <c r="GV50" s="211"/>
      <c r="GW50" s="208"/>
      <c r="GX50" s="208"/>
      <c r="GY50" s="208"/>
      <c r="GZ50" s="208"/>
    </row>
    <row r="51" spans="1:211" s="212" customFormat="1">
      <c r="A51" s="206" t="s">
        <v>342</v>
      </c>
      <c r="B51" s="207"/>
      <c r="C51" s="207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9"/>
      <c r="O51" s="208"/>
      <c r="P51" s="208"/>
      <c r="Q51" s="208"/>
      <c r="R51" s="208"/>
      <c r="S51" s="208"/>
      <c r="T51" s="208"/>
      <c r="U51" s="208"/>
      <c r="V51" s="208"/>
      <c r="W51" s="208"/>
      <c r="X51" s="209"/>
      <c r="Y51" s="208"/>
      <c r="Z51" s="208"/>
      <c r="AA51" s="208"/>
      <c r="AB51" s="208"/>
      <c r="AC51" s="209"/>
      <c r="AD51" s="208"/>
      <c r="AE51" s="208"/>
      <c r="AF51" s="208"/>
      <c r="AG51" s="208"/>
      <c r="AH51" s="209"/>
      <c r="AI51" s="208"/>
      <c r="AJ51" s="208"/>
      <c r="AK51" s="208"/>
      <c r="AL51" s="208"/>
      <c r="AM51" s="209"/>
      <c r="AN51" s="208"/>
      <c r="AO51" s="208"/>
      <c r="AP51" s="208"/>
      <c r="AQ51" s="208"/>
      <c r="AR51" s="209"/>
      <c r="AS51" s="208"/>
      <c r="AT51" s="208"/>
      <c r="AU51" s="208"/>
      <c r="AV51" s="208"/>
      <c r="AW51" s="209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13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5"/>
      <c r="DF51" s="214"/>
      <c r="DG51" s="214"/>
      <c r="DH51" s="214"/>
      <c r="DI51" s="214"/>
      <c r="DJ51" s="216"/>
      <c r="DK51" s="214"/>
      <c r="DL51" s="214"/>
      <c r="DM51" s="214"/>
      <c r="DN51" s="214"/>
      <c r="DO51" s="216"/>
      <c r="DP51" s="214"/>
      <c r="DQ51" s="214"/>
      <c r="DR51" s="214"/>
      <c r="DS51" s="214"/>
      <c r="DT51" s="216"/>
      <c r="DU51" s="208"/>
      <c r="DV51" s="208"/>
      <c r="DW51" s="208"/>
      <c r="DX51" s="208"/>
      <c r="DY51" s="215"/>
      <c r="DZ51" s="214"/>
      <c r="EA51" s="214"/>
      <c r="EB51" s="214"/>
      <c r="EC51" s="214"/>
      <c r="ED51" s="215"/>
      <c r="EE51" s="214"/>
      <c r="EF51" s="214"/>
      <c r="EG51" s="214"/>
      <c r="EH51" s="214"/>
      <c r="EI51" s="215"/>
      <c r="EJ51" s="214"/>
      <c r="EK51" s="214"/>
      <c r="EL51" s="214"/>
      <c r="EM51" s="214"/>
      <c r="EN51" s="215"/>
      <c r="EO51" s="214"/>
      <c r="EP51" s="214"/>
      <c r="EQ51" s="214"/>
      <c r="ER51" s="214"/>
      <c r="ES51" s="208"/>
      <c r="ET51" s="208"/>
      <c r="EU51" s="208"/>
      <c r="EV51" s="208"/>
      <c r="EW51" s="208"/>
      <c r="EX51" s="208"/>
      <c r="EY51" s="208"/>
      <c r="EZ51" s="208"/>
      <c r="FA51" s="208"/>
      <c r="FB51" s="208"/>
      <c r="FC51" s="208"/>
      <c r="FD51" s="208"/>
      <c r="FE51" s="208"/>
      <c r="FF51" s="208"/>
      <c r="FG51" s="208"/>
      <c r="FH51" s="208"/>
      <c r="FI51" s="208"/>
      <c r="FJ51" s="208"/>
      <c r="FK51" s="208"/>
      <c r="FL51" s="208"/>
      <c r="FM51" s="208"/>
      <c r="FN51" s="208"/>
      <c r="FO51" s="208"/>
      <c r="FP51" s="208"/>
      <c r="FQ51" s="208"/>
      <c r="FR51" s="208"/>
      <c r="FS51" s="208"/>
      <c r="FT51" s="208"/>
      <c r="FU51" s="208"/>
      <c r="FV51" s="208"/>
      <c r="FW51" s="208"/>
      <c r="FX51" s="208"/>
      <c r="FY51" s="208"/>
      <c r="FZ51" s="208"/>
      <c r="GA51" s="208"/>
      <c r="GB51" s="208"/>
      <c r="GC51" s="208"/>
      <c r="GD51" s="208"/>
      <c r="GE51" s="208"/>
      <c r="GF51" s="208"/>
      <c r="GG51" s="208"/>
      <c r="GH51" s="208"/>
      <c r="GI51" s="208"/>
      <c r="GJ51" s="208"/>
      <c r="GK51" s="208"/>
      <c r="GL51" s="208"/>
      <c r="GM51" s="208"/>
      <c r="GN51" s="208"/>
      <c r="GO51" s="208"/>
      <c r="GP51" s="208"/>
      <c r="GQ51" s="211"/>
      <c r="GR51" s="208"/>
      <c r="GS51" s="208"/>
      <c r="GT51" s="208"/>
      <c r="GU51" s="208"/>
      <c r="GV51" s="211"/>
      <c r="GW51" s="208"/>
      <c r="GX51" s="208"/>
      <c r="GY51" s="208"/>
      <c r="GZ51" s="208"/>
    </row>
    <row r="52" spans="1:211">
      <c r="A52" s="217" t="s">
        <v>343</v>
      </c>
      <c r="B52" s="170"/>
      <c r="C52" s="170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21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91"/>
      <c r="AO52" s="191"/>
      <c r="AP52" s="191"/>
      <c r="AQ52" s="191"/>
      <c r="AR52" s="188"/>
      <c r="AS52" s="191"/>
      <c r="AT52" s="191"/>
      <c r="AU52" s="191"/>
      <c r="AV52" s="191"/>
      <c r="AW52" s="188"/>
      <c r="AX52" s="191"/>
      <c r="AY52" s="191"/>
      <c r="AZ52" s="191"/>
      <c r="BA52" s="191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91"/>
      <c r="BS52" s="191"/>
      <c r="BT52" s="191"/>
      <c r="BU52" s="191"/>
      <c r="BV52" s="188"/>
      <c r="BW52" s="191"/>
      <c r="BX52" s="191"/>
      <c r="BY52" s="191"/>
      <c r="BZ52" s="191"/>
      <c r="CA52" s="188"/>
      <c r="CB52" s="191"/>
      <c r="CC52" s="191"/>
      <c r="CD52" s="191"/>
      <c r="CE52" s="191"/>
      <c r="CF52" s="188"/>
      <c r="CG52" s="191"/>
      <c r="CH52" s="191"/>
      <c r="CI52" s="191"/>
      <c r="CJ52" s="191"/>
      <c r="CK52" s="219"/>
      <c r="CL52" s="220"/>
      <c r="CM52" s="220"/>
      <c r="CN52" s="220"/>
      <c r="CO52" s="220"/>
      <c r="CP52" s="221"/>
      <c r="CQ52" s="220"/>
      <c r="CR52" s="220"/>
      <c r="CS52" s="220"/>
      <c r="CT52" s="220"/>
      <c r="CU52" s="221"/>
      <c r="CV52" s="220"/>
      <c r="CW52" s="220"/>
      <c r="CX52" s="220"/>
      <c r="CY52" s="220"/>
      <c r="CZ52" s="221"/>
      <c r="DA52" s="220"/>
      <c r="DB52" s="220"/>
      <c r="DC52" s="220"/>
      <c r="DD52" s="220"/>
      <c r="DE52" s="221"/>
      <c r="DF52" s="220"/>
      <c r="DG52" s="220"/>
      <c r="DH52" s="220"/>
      <c r="DI52" s="220"/>
      <c r="DJ52" s="222"/>
      <c r="DK52" s="221"/>
      <c r="DL52" s="221"/>
      <c r="DM52" s="221"/>
      <c r="DN52" s="221"/>
      <c r="DO52" s="222"/>
      <c r="DP52" s="221"/>
      <c r="DQ52" s="221"/>
      <c r="DR52" s="221"/>
      <c r="DS52" s="221"/>
      <c r="DT52" s="222"/>
      <c r="DU52" s="188"/>
      <c r="DV52" s="188"/>
      <c r="DW52" s="188"/>
      <c r="DX52" s="188"/>
      <c r="DY52" s="221"/>
      <c r="DZ52" s="220"/>
      <c r="EA52" s="220"/>
      <c r="EB52" s="220"/>
      <c r="EC52" s="220"/>
      <c r="ED52" s="221"/>
      <c r="EE52" s="220"/>
      <c r="EF52" s="220"/>
      <c r="EG52" s="220"/>
      <c r="EH52" s="220"/>
      <c r="EI52" s="221"/>
      <c r="EJ52" s="220"/>
      <c r="EK52" s="220"/>
      <c r="EL52" s="220"/>
      <c r="EM52" s="220"/>
      <c r="EN52" s="221"/>
      <c r="EO52" s="220"/>
      <c r="EP52" s="220"/>
      <c r="EQ52" s="220"/>
      <c r="ER52" s="220"/>
      <c r="ES52" s="188"/>
      <c r="ET52" s="188"/>
      <c r="EU52" s="188"/>
      <c r="EV52" s="188"/>
      <c r="EW52" s="188"/>
      <c r="EX52" s="188"/>
      <c r="EY52" s="188"/>
      <c r="EZ52" s="188"/>
      <c r="FA52" s="188"/>
      <c r="FB52" s="188"/>
      <c r="FC52" s="188"/>
      <c r="FD52" s="188"/>
      <c r="FE52" s="188"/>
      <c r="FF52" s="188"/>
      <c r="FG52" s="188"/>
      <c r="FH52" s="188"/>
      <c r="FI52" s="188"/>
      <c r="FJ52" s="188"/>
      <c r="FK52" s="188"/>
      <c r="FL52" s="188"/>
      <c r="FM52" s="188"/>
      <c r="FN52" s="188"/>
      <c r="FO52" s="188"/>
      <c r="FP52" s="188"/>
      <c r="FQ52" s="188"/>
      <c r="FR52" s="188"/>
      <c r="FS52" s="188"/>
      <c r="FT52" s="188"/>
      <c r="FU52" s="188"/>
      <c r="FV52" s="188"/>
      <c r="FW52" s="188"/>
      <c r="FX52" s="188"/>
      <c r="FY52" s="188"/>
      <c r="FZ52" s="188"/>
      <c r="GA52" s="188"/>
      <c r="GB52" s="188"/>
      <c r="GC52" s="191"/>
      <c r="GD52" s="191"/>
      <c r="GE52" s="191"/>
      <c r="GF52" s="191"/>
      <c r="GG52" s="188"/>
      <c r="GH52" s="191"/>
      <c r="GI52" s="191"/>
      <c r="GJ52" s="191"/>
      <c r="GK52" s="191"/>
      <c r="GL52" s="188"/>
      <c r="GM52" s="191"/>
      <c r="GN52" s="191"/>
      <c r="GO52" s="191"/>
      <c r="GP52" s="191"/>
      <c r="GQ52" s="223"/>
      <c r="GR52" s="188"/>
      <c r="GS52" s="188"/>
      <c r="GT52" s="188"/>
      <c r="GU52" s="188"/>
      <c r="GV52" s="223"/>
      <c r="GW52" s="188"/>
      <c r="GX52" s="188"/>
      <c r="GY52" s="188"/>
      <c r="GZ52" s="188"/>
    </row>
    <row r="53" spans="1:211">
      <c r="A53" s="217" t="s">
        <v>240</v>
      </c>
      <c r="B53" s="170"/>
      <c r="C53" s="170"/>
      <c r="D53" s="224" t="s">
        <v>344</v>
      </c>
      <c r="E53" s="225"/>
      <c r="F53" s="225"/>
      <c r="G53" s="225"/>
      <c r="H53" s="225"/>
      <c r="I53" s="224" t="s">
        <v>344</v>
      </c>
      <c r="J53" s="225"/>
      <c r="K53" s="225"/>
      <c r="L53" s="225"/>
      <c r="M53" s="225"/>
      <c r="N53" s="224" t="s">
        <v>344</v>
      </c>
      <c r="O53" s="225"/>
      <c r="P53" s="225"/>
      <c r="Q53" s="225"/>
      <c r="R53" s="225"/>
      <c r="S53" s="224" t="s">
        <v>344</v>
      </c>
      <c r="T53" s="225"/>
      <c r="U53" s="225"/>
      <c r="V53" s="225"/>
      <c r="W53" s="225"/>
      <c r="X53" s="224" t="s">
        <v>344</v>
      </c>
      <c r="Y53" s="225"/>
      <c r="Z53" s="225"/>
      <c r="AA53" s="225"/>
      <c r="AB53" s="225"/>
      <c r="AC53" s="224" t="s">
        <v>344</v>
      </c>
      <c r="AD53" s="225"/>
      <c r="AE53" s="225"/>
      <c r="AF53" s="225"/>
      <c r="AG53" s="225"/>
      <c r="AH53" s="224" t="s">
        <v>344</v>
      </c>
      <c r="AI53" s="225"/>
      <c r="AJ53" s="225"/>
      <c r="AK53" s="225"/>
      <c r="AL53" s="225"/>
      <c r="AM53" s="224" t="s">
        <v>344</v>
      </c>
      <c r="AN53" s="217"/>
      <c r="AO53" s="217"/>
      <c r="AP53" s="217"/>
      <c r="AQ53" s="217"/>
      <c r="AR53" s="224" t="s">
        <v>344</v>
      </c>
      <c r="AS53" s="217"/>
      <c r="AT53" s="217"/>
      <c r="AU53" s="217"/>
      <c r="AV53" s="217"/>
      <c r="AW53" s="224" t="s">
        <v>344</v>
      </c>
      <c r="AX53" s="225"/>
      <c r="AY53" s="225"/>
      <c r="AZ53" s="225"/>
      <c r="BA53" s="225"/>
      <c r="BB53" s="224" t="s">
        <v>344</v>
      </c>
      <c r="BC53" s="225"/>
      <c r="BD53" s="225"/>
      <c r="BE53" s="225"/>
      <c r="BF53" s="225"/>
      <c r="BG53" s="224" t="s">
        <v>344</v>
      </c>
      <c r="BH53" s="188"/>
      <c r="BI53" s="188"/>
      <c r="BJ53" s="188"/>
      <c r="BK53" s="188"/>
      <c r="BL53" s="224" t="s">
        <v>344</v>
      </c>
      <c r="BM53" s="188"/>
      <c r="BN53" s="188"/>
      <c r="BO53" s="188"/>
      <c r="BP53" s="188"/>
      <c r="BQ53" s="224" t="s">
        <v>344</v>
      </c>
      <c r="BR53" s="217"/>
      <c r="BS53" s="217"/>
      <c r="BT53" s="217"/>
      <c r="BU53" s="217"/>
      <c r="BV53" s="224" t="s">
        <v>344</v>
      </c>
      <c r="BW53" s="217"/>
      <c r="BX53" s="217"/>
      <c r="BY53" s="217"/>
      <c r="BZ53" s="217"/>
      <c r="CA53" s="224" t="s">
        <v>344</v>
      </c>
      <c r="CB53" s="217"/>
      <c r="CC53" s="217"/>
      <c r="CD53" s="217"/>
      <c r="CE53" s="217"/>
      <c r="CF53" s="224" t="s">
        <v>344</v>
      </c>
      <c r="CG53" s="217"/>
      <c r="CH53" s="217"/>
      <c r="CI53" s="217"/>
      <c r="CJ53" s="217"/>
      <c r="CK53" s="224" t="s">
        <v>344</v>
      </c>
      <c r="CL53" s="217"/>
      <c r="CM53" s="217"/>
      <c r="CN53" s="217"/>
      <c r="CO53" s="217"/>
      <c r="CP53" s="224" t="s">
        <v>344</v>
      </c>
      <c r="CQ53" s="217"/>
      <c r="CR53" s="217"/>
      <c r="CS53" s="217"/>
      <c r="CT53" s="217"/>
      <c r="CU53" s="224" t="s">
        <v>344</v>
      </c>
      <c r="CV53" s="217"/>
      <c r="CW53" s="217"/>
      <c r="CX53" s="217"/>
      <c r="CY53" s="217"/>
      <c r="CZ53" s="224" t="s">
        <v>344</v>
      </c>
      <c r="DA53" s="217"/>
      <c r="DB53" s="217"/>
      <c r="DC53" s="217"/>
      <c r="DD53" s="217"/>
      <c r="DE53" s="224" t="s">
        <v>344</v>
      </c>
      <c r="DF53" s="225"/>
      <c r="DG53" s="225"/>
      <c r="DH53" s="225"/>
      <c r="DI53" s="225"/>
      <c r="DJ53" s="224" t="s">
        <v>344</v>
      </c>
      <c r="DK53" s="225"/>
      <c r="DL53" s="225"/>
      <c r="DM53" s="225"/>
      <c r="DN53" s="225"/>
      <c r="DO53" s="224" t="s">
        <v>344</v>
      </c>
      <c r="DP53" s="225"/>
      <c r="DQ53" s="225"/>
      <c r="DR53" s="225"/>
      <c r="DS53" s="225"/>
      <c r="DT53" s="224" t="s">
        <v>344</v>
      </c>
      <c r="DU53" s="225"/>
      <c r="DV53" s="225"/>
      <c r="DW53" s="225"/>
      <c r="DX53" s="225"/>
      <c r="DY53" s="226" t="s">
        <v>345</v>
      </c>
      <c r="DZ53" s="225"/>
      <c r="EA53" s="225"/>
      <c r="EB53" s="225"/>
      <c r="EC53" s="225"/>
      <c r="ED53" s="226" t="s">
        <v>345</v>
      </c>
      <c r="EE53" s="225"/>
      <c r="EF53" s="225"/>
      <c r="EG53" s="225"/>
      <c r="EH53" s="225"/>
      <c r="EI53" s="226" t="s">
        <v>345</v>
      </c>
      <c r="EJ53" s="225"/>
      <c r="EK53" s="225"/>
      <c r="EL53" s="225"/>
      <c r="EM53" s="225"/>
      <c r="EN53" s="226" t="s">
        <v>345</v>
      </c>
      <c r="EO53" s="225"/>
      <c r="EP53" s="225"/>
      <c r="EQ53" s="225"/>
      <c r="ER53" s="225"/>
      <c r="ES53" s="224" t="s">
        <v>344</v>
      </c>
      <c r="ET53" s="225"/>
      <c r="EU53" s="225"/>
      <c r="EV53" s="225"/>
      <c r="EW53" s="225"/>
      <c r="EX53" s="224" t="s">
        <v>344</v>
      </c>
      <c r="EY53" s="225"/>
      <c r="EZ53" s="225"/>
      <c r="FA53" s="225"/>
      <c r="FB53" s="225"/>
      <c r="FC53" s="224" t="s">
        <v>344</v>
      </c>
      <c r="FD53" s="225"/>
      <c r="FE53" s="225"/>
      <c r="FF53" s="225"/>
      <c r="FG53" s="225"/>
      <c r="FH53" s="224" t="s">
        <v>344</v>
      </c>
      <c r="FI53" s="225"/>
      <c r="FJ53" s="225"/>
      <c r="FK53" s="225"/>
      <c r="FL53" s="225"/>
      <c r="FM53" s="224" t="s">
        <v>344</v>
      </c>
      <c r="FN53" s="225"/>
      <c r="FO53" s="225"/>
      <c r="FP53" s="225"/>
      <c r="FQ53" s="225"/>
      <c r="FR53" s="224" t="s">
        <v>344</v>
      </c>
      <c r="FS53" s="225"/>
      <c r="FT53" s="225"/>
      <c r="FU53" s="225"/>
      <c r="FV53" s="225"/>
      <c r="FW53" s="224" t="s">
        <v>344</v>
      </c>
      <c r="FX53" s="225"/>
      <c r="FY53" s="225"/>
      <c r="FZ53" s="225"/>
      <c r="GA53" s="225"/>
      <c r="GB53" s="224" t="s">
        <v>344</v>
      </c>
      <c r="GC53" s="217"/>
      <c r="GD53" s="217"/>
      <c r="GE53" s="217"/>
      <c r="GF53" s="217"/>
      <c r="GG53" s="224" t="s">
        <v>344</v>
      </c>
      <c r="GH53" s="217"/>
      <c r="GI53" s="217"/>
      <c r="GJ53" s="217"/>
      <c r="GK53" s="217"/>
      <c r="GL53" s="224" t="s">
        <v>344</v>
      </c>
      <c r="GM53" s="225"/>
      <c r="GN53" s="225"/>
      <c r="GO53" s="225"/>
      <c r="GP53" s="225"/>
      <c r="GQ53" s="227" t="s">
        <v>344</v>
      </c>
      <c r="GR53" s="225"/>
      <c r="GS53" s="225"/>
      <c r="GT53" s="225"/>
      <c r="GU53" s="225"/>
      <c r="GV53" s="227" t="s">
        <v>344</v>
      </c>
      <c r="GW53" s="225"/>
      <c r="GX53" s="225"/>
      <c r="GY53" s="225"/>
      <c r="GZ53" s="225"/>
    </row>
    <row r="54" spans="1:211">
      <c r="A54" s="228" t="s">
        <v>34</v>
      </c>
      <c r="B54" s="170"/>
      <c r="C54" s="170"/>
      <c r="D54" s="229">
        <f>+D50/D45</f>
        <v>0</v>
      </c>
      <c r="E54" s="191"/>
      <c r="F54" s="191"/>
      <c r="G54" s="191"/>
      <c r="H54" s="191"/>
      <c r="I54" s="229">
        <f>+I50/I45</f>
        <v>0</v>
      </c>
      <c r="J54" s="191"/>
      <c r="K54" s="191"/>
      <c r="L54" s="191"/>
      <c r="M54" s="191"/>
      <c r="N54" s="229">
        <f>+N50/N45</f>
        <v>0</v>
      </c>
      <c r="O54" s="191"/>
      <c r="P54" s="191"/>
      <c r="Q54" s="191"/>
      <c r="R54" s="191"/>
      <c r="S54" s="229">
        <f>+S50/S45</f>
        <v>0</v>
      </c>
      <c r="T54" s="191"/>
      <c r="U54" s="191"/>
      <c r="V54" s="191"/>
      <c r="W54" s="191"/>
      <c r="X54" s="229">
        <f>+X50*1000/X45</f>
        <v>0</v>
      </c>
      <c r="Y54" s="191"/>
      <c r="Z54" s="191"/>
      <c r="AA54" s="191"/>
      <c r="AB54" s="191"/>
      <c r="AC54" s="230">
        <f>+AC50*1000/AC45</f>
        <v>0</v>
      </c>
      <c r="AD54" s="191"/>
      <c r="AE54" s="191"/>
      <c r="AF54" s="191"/>
      <c r="AG54" s="191"/>
      <c r="AH54" s="229">
        <f>+AH50*1000/AH45</f>
        <v>0</v>
      </c>
      <c r="AI54" s="191"/>
      <c r="AJ54" s="191"/>
      <c r="AK54" s="191"/>
      <c r="AL54" s="191"/>
      <c r="AM54" s="229">
        <f>+AM50*1000/AM45</f>
        <v>0</v>
      </c>
      <c r="AN54" s="191"/>
      <c r="AO54" s="191"/>
      <c r="AP54" s="191"/>
      <c r="AQ54" s="191"/>
      <c r="AR54" s="229">
        <f>+AR50*1000/AR45</f>
        <v>0</v>
      </c>
      <c r="AS54" s="191"/>
      <c r="AT54" s="191"/>
      <c r="AU54" s="191"/>
      <c r="AV54" s="191"/>
      <c r="AW54" s="229">
        <f>+AW50/AW45</f>
        <v>0</v>
      </c>
      <c r="AX54" s="191"/>
      <c r="AY54" s="191"/>
      <c r="AZ54" s="191"/>
      <c r="BA54" s="191"/>
      <c r="BB54" s="229">
        <f>+BB50/BB45</f>
        <v>0</v>
      </c>
      <c r="BC54" s="191"/>
      <c r="BD54" s="191"/>
      <c r="BE54" s="191"/>
      <c r="BF54" s="191"/>
      <c r="BG54" s="229">
        <f>+BG50/BG45</f>
        <v>0</v>
      </c>
      <c r="BH54" s="191"/>
      <c r="BI54" s="191"/>
      <c r="BJ54" s="191"/>
      <c r="BK54" s="191"/>
      <c r="BL54" s="229">
        <f>+BL50/BL45</f>
        <v>0</v>
      </c>
      <c r="BM54" s="191"/>
      <c r="BN54" s="191"/>
      <c r="BO54" s="191"/>
      <c r="BP54" s="191"/>
      <c r="BQ54" s="229">
        <f>+BQ50/BQ45</f>
        <v>0</v>
      </c>
      <c r="BR54" s="191"/>
      <c r="BS54" s="191"/>
      <c r="BT54" s="191"/>
      <c r="BU54" s="191"/>
      <c r="BV54" s="229">
        <f>+BV50/BV45</f>
        <v>0</v>
      </c>
      <c r="BW54" s="191"/>
      <c r="BX54" s="191"/>
      <c r="BY54" s="191"/>
      <c r="BZ54" s="191"/>
      <c r="CA54" s="229">
        <f>+CA50/CA45</f>
        <v>0</v>
      </c>
      <c r="CB54" s="191"/>
      <c r="CC54" s="191"/>
      <c r="CD54" s="191"/>
      <c r="CE54" s="191"/>
      <c r="CF54" s="229">
        <f>+CF50/CF45</f>
        <v>0</v>
      </c>
      <c r="CG54" s="191"/>
      <c r="CH54" s="191"/>
      <c r="CI54" s="191"/>
      <c r="CJ54" s="191"/>
      <c r="CK54" s="229">
        <f>+CK50/CK45</f>
        <v>0</v>
      </c>
      <c r="CL54" s="191"/>
      <c r="CM54" s="191"/>
      <c r="CN54" s="191"/>
      <c r="CO54" s="191"/>
      <c r="CP54" s="229">
        <f>+CP50/CP45</f>
        <v>0</v>
      </c>
      <c r="CQ54" s="191"/>
      <c r="CR54" s="191"/>
      <c r="CS54" s="191"/>
      <c r="CT54" s="191"/>
      <c r="CU54" s="229">
        <f>+CU50/CU45</f>
        <v>0</v>
      </c>
      <c r="CV54" s="191"/>
      <c r="CW54" s="191"/>
      <c r="CX54" s="191"/>
      <c r="CY54" s="191"/>
      <c r="CZ54" s="229">
        <f>+CZ50/CZ45</f>
        <v>0</v>
      </c>
      <c r="DA54" s="191"/>
      <c r="DB54" s="191"/>
      <c r="DC54" s="191"/>
      <c r="DD54" s="191"/>
      <c r="DE54" s="229">
        <f>+DE50*1000/DE45</f>
        <v>0</v>
      </c>
      <c r="DF54" s="191"/>
      <c r="DG54" s="191"/>
      <c r="DH54" s="191"/>
      <c r="DI54" s="191"/>
      <c r="DJ54" s="229">
        <f>+DJ50*1000/DJ45</f>
        <v>0</v>
      </c>
      <c r="DK54" s="191"/>
      <c r="DL54" s="191"/>
      <c r="DM54" s="191"/>
      <c r="DN54" s="191"/>
      <c r="DO54" s="229">
        <f>+DO50*1000/DO45</f>
        <v>0</v>
      </c>
      <c r="DP54" s="191"/>
      <c r="DQ54" s="191"/>
      <c r="DR54" s="191"/>
      <c r="DS54" s="191"/>
      <c r="DT54" s="229">
        <f>+DT50*1000/DT45</f>
        <v>0</v>
      </c>
      <c r="DU54" s="191"/>
      <c r="DV54" s="191"/>
      <c r="DW54" s="191"/>
      <c r="DX54" s="191"/>
      <c r="DY54" s="229">
        <f>+DY50*1000/DY45</f>
        <v>0</v>
      </c>
      <c r="DZ54" s="191"/>
      <c r="EA54" s="191"/>
      <c r="EB54" s="191"/>
      <c r="EC54" s="191"/>
      <c r="ED54" s="229">
        <f>+ED50*1000/ED45</f>
        <v>0</v>
      </c>
      <c r="EE54" s="191"/>
      <c r="EF54" s="191"/>
      <c r="EG54" s="191"/>
      <c r="EH54" s="191"/>
      <c r="EI54" s="229">
        <f>+EI50*1000/EI45</f>
        <v>0</v>
      </c>
      <c r="EJ54" s="191"/>
      <c r="EK54" s="191"/>
      <c r="EL54" s="191"/>
      <c r="EM54" s="191"/>
      <c r="EN54" s="229">
        <f>+EN50*1000/EN45</f>
        <v>0</v>
      </c>
      <c r="EO54" s="191"/>
      <c r="EP54" s="191"/>
      <c r="EQ54" s="191"/>
      <c r="ER54" s="191"/>
      <c r="ES54" s="229"/>
      <c r="ET54" s="191"/>
      <c r="EU54" s="191"/>
      <c r="EV54" s="191"/>
      <c r="EW54" s="191"/>
      <c r="EX54" s="229"/>
      <c r="EY54" s="191"/>
      <c r="EZ54" s="191"/>
      <c r="FA54" s="191"/>
      <c r="FB54" s="191"/>
      <c r="FC54" s="229"/>
      <c r="FD54" s="191"/>
      <c r="FE54" s="191"/>
      <c r="FF54" s="191"/>
      <c r="FG54" s="191"/>
      <c r="FH54" s="229"/>
      <c r="FI54" s="191"/>
      <c r="FJ54" s="191"/>
      <c r="FK54" s="191"/>
      <c r="FL54" s="191"/>
      <c r="FM54" s="229"/>
      <c r="FN54" s="191"/>
      <c r="FO54" s="191"/>
      <c r="FP54" s="191"/>
      <c r="FQ54" s="191"/>
      <c r="FR54" s="229"/>
      <c r="FS54" s="191"/>
      <c r="FT54" s="191"/>
      <c r="FU54" s="191"/>
      <c r="FV54" s="191"/>
      <c r="FW54" s="229"/>
      <c r="FX54" s="191"/>
      <c r="FY54" s="191"/>
      <c r="FZ54" s="191"/>
      <c r="GA54" s="191"/>
      <c r="GB54" s="229"/>
      <c r="GC54" s="191"/>
      <c r="GD54" s="191"/>
      <c r="GE54" s="191"/>
      <c r="GF54" s="191"/>
      <c r="GG54" s="229"/>
      <c r="GH54" s="191"/>
      <c r="GI54" s="191"/>
      <c r="GJ54" s="191"/>
      <c r="GK54" s="191"/>
      <c r="GL54" s="229"/>
      <c r="GM54" s="191"/>
      <c r="GN54" s="191"/>
      <c r="GO54" s="191"/>
      <c r="GP54" s="191"/>
      <c r="GQ54" s="231"/>
      <c r="GR54" s="191"/>
      <c r="GS54" s="191"/>
      <c r="GT54" s="191"/>
      <c r="GU54" s="191"/>
      <c r="GV54" s="231"/>
      <c r="GW54" s="191"/>
      <c r="GX54" s="191"/>
      <c r="GY54" s="191"/>
      <c r="GZ54" s="191"/>
    </row>
    <row r="55" spans="1:211" s="212" customFormat="1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  <c r="CH55" s="233"/>
      <c r="CI55" s="233"/>
      <c r="CJ55" s="233"/>
      <c r="CK55" s="233"/>
      <c r="CL55" s="233"/>
      <c r="CM55" s="233"/>
      <c r="CN55" s="233"/>
      <c r="CO55" s="233"/>
      <c r="CP55" s="233"/>
      <c r="CQ55" s="233"/>
      <c r="CR55" s="233"/>
      <c r="CS55" s="233"/>
      <c r="CT55" s="233"/>
      <c r="CU55" s="233"/>
      <c r="CV55" s="233"/>
      <c r="CW55" s="233"/>
      <c r="CX55" s="233"/>
      <c r="CY55" s="233"/>
      <c r="CZ55" s="233"/>
      <c r="DA55" s="233"/>
      <c r="DB55" s="233"/>
      <c r="DC55" s="233"/>
      <c r="DD55" s="233"/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  <c r="DP55" s="233"/>
      <c r="DQ55" s="233"/>
      <c r="DR55" s="233"/>
      <c r="DS55" s="233"/>
      <c r="DT55" s="233"/>
      <c r="DU55" s="233"/>
      <c r="DV55" s="233"/>
      <c r="DW55" s="233"/>
      <c r="DX55" s="233"/>
      <c r="DY55" s="233"/>
      <c r="DZ55" s="233"/>
      <c r="EA55" s="233"/>
      <c r="EB55" s="233"/>
      <c r="EC55" s="233"/>
      <c r="ED55" s="233"/>
      <c r="EE55" s="233"/>
      <c r="EF55" s="233"/>
      <c r="EG55" s="233"/>
      <c r="EH55" s="233"/>
      <c r="EI55" s="233"/>
      <c r="EJ55" s="233"/>
      <c r="EK55" s="233"/>
      <c r="EL55" s="233"/>
      <c r="EM55" s="233"/>
      <c r="EN55" s="233"/>
      <c r="EO55" s="233"/>
      <c r="EP55" s="233"/>
      <c r="EQ55" s="233"/>
      <c r="ER55" s="233"/>
      <c r="ES55" s="233"/>
      <c r="ET55" s="233"/>
      <c r="EU55" s="233"/>
      <c r="EV55" s="233"/>
      <c r="EW55" s="233"/>
      <c r="EX55" s="233"/>
      <c r="EY55" s="233"/>
      <c r="EZ55" s="233"/>
      <c r="FA55" s="233"/>
      <c r="FB55" s="233"/>
      <c r="FC55" s="233"/>
      <c r="FD55" s="233"/>
      <c r="FE55" s="233"/>
      <c r="FF55" s="233"/>
      <c r="FG55" s="233"/>
      <c r="FH55" s="233"/>
      <c r="FI55" s="233"/>
      <c r="FJ55" s="233"/>
      <c r="FK55" s="233"/>
      <c r="FL55" s="233"/>
      <c r="FM55" s="233"/>
      <c r="FN55" s="233"/>
      <c r="FO55" s="233"/>
      <c r="FP55" s="233"/>
      <c r="FQ55" s="233"/>
      <c r="FR55" s="233"/>
      <c r="FS55" s="233"/>
      <c r="FT55" s="233"/>
      <c r="FU55" s="233"/>
      <c r="FV55" s="233"/>
      <c r="FW55" s="233"/>
      <c r="FX55" s="233"/>
      <c r="FY55" s="233"/>
      <c r="FZ55" s="233"/>
      <c r="GA55" s="233"/>
      <c r="GB55" s="233"/>
      <c r="GC55" s="233"/>
      <c r="GD55" s="233"/>
      <c r="GE55" s="233"/>
      <c r="GF55" s="233"/>
      <c r="GG55" s="233"/>
      <c r="GH55" s="233"/>
      <c r="GI55" s="233"/>
      <c r="GJ55" s="233"/>
      <c r="GK55" s="233"/>
      <c r="GL55" s="233"/>
      <c r="GM55" s="233"/>
      <c r="GN55" s="233"/>
      <c r="GO55" s="233"/>
      <c r="GP55" s="233"/>
      <c r="GQ55" s="233"/>
      <c r="GR55" s="233"/>
      <c r="GS55" s="233"/>
      <c r="GT55" s="233"/>
      <c r="GU55" s="233"/>
      <c r="GV55" s="233"/>
      <c r="GW55" s="233"/>
      <c r="GX55" s="233"/>
      <c r="GY55" s="233"/>
      <c r="GZ55" s="233"/>
    </row>
    <row r="56" spans="1:211" s="166" customFormat="1"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HA56" s="168"/>
      <c r="HB56" s="168"/>
      <c r="HC56" s="168"/>
    </row>
    <row r="57" spans="1:211" s="166" customFormat="1"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HA57" s="168"/>
      <c r="HB57" s="168"/>
      <c r="HC57" s="168"/>
    </row>
    <row r="58" spans="1:211" s="166" customFormat="1"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HA58" s="168"/>
      <c r="HB58" s="168"/>
      <c r="HC58" s="168"/>
    </row>
    <row r="59" spans="1:211" s="166" customFormat="1"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HA59" s="168"/>
      <c r="HB59" s="168"/>
      <c r="HC59" s="168"/>
    </row>
    <row r="60" spans="1:211" s="166" customFormat="1"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HA60" s="168"/>
      <c r="HB60" s="168"/>
      <c r="HC60" s="168"/>
    </row>
    <row r="61" spans="1:211" s="166" customFormat="1"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HA61" s="168"/>
      <c r="HB61" s="168"/>
      <c r="HC61" s="168"/>
    </row>
    <row r="62" spans="1:211" s="166" customFormat="1"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HA62" s="168"/>
      <c r="HB62" s="168"/>
      <c r="HC62" s="168"/>
    </row>
    <row r="63" spans="1:211" s="166" customFormat="1"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HA63" s="168"/>
      <c r="HB63" s="168"/>
      <c r="HC63" s="168"/>
    </row>
    <row r="64" spans="1:211" s="166" customFormat="1"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HA64" s="168"/>
      <c r="HB64" s="168"/>
      <c r="HC64" s="168"/>
    </row>
  </sheetData>
  <phoneticPr fontId="1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workbookViewId="0">
      <selection activeCell="B6" sqref="B6"/>
    </sheetView>
  </sheetViews>
  <sheetFormatPr defaultRowHeight="13.5"/>
  <cols>
    <col min="1" max="1" width="6.125" style="61" customWidth="1"/>
    <col min="2" max="2" width="10.25" style="61" bestFit="1" customWidth="1"/>
    <col min="3" max="3" width="9.25" style="61" bestFit="1" customWidth="1"/>
    <col min="4" max="4" width="13.375" style="61" bestFit="1" customWidth="1"/>
    <col min="5" max="5" width="7.375" style="61" bestFit="1" customWidth="1"/>
    <col min="6" max="6" width="8" style="61" bestFit="1" customWidth="1"/>
    <col min="7" max="7" width="13.375" style="61" bestFit="1" customWidth="1"/>
    <col min="8" max="8" width="11" style="61" bestFit="1" customWidth="1"/>
    <col min="9" max="9" width="15.375" style="61" bestFit="1" customWidth="1"/>
    <col min="10" max="10" width="22.375" style="61" bestFit="1" customWidth="1"/>
    <col min="11" max="11" width="12.625" style="61" bestFit="1" customWidth="1"/>
    <col min="12" max="256" width="9" style="61"/>
    <col min="257" max="257" width="6.125" style="61" customWidth="1"/>
    <col min="258" max="512" width="9" style="61"/>
    <col min="513" max="513" width="6.125" style="61" customWidth="1"/>
    <col min="514" max="768" width="9" style="61"/>
    <col min="769" max="769" width="6.125" style="61" customWidth="1"/>
    <col min="770" max="1024" width="9" style="61"/>
    <col min="1025" max="1025" width="6.125" style="61" customWidth="1"/>
    <col min="1026" max="1280" width="9" style="61"/>
    <col min="1281" max="1281" width="6.125" style="61" customWidth="1"/>
    <col min="1282" max="1536" width="9" style="61"/>
    <col min="1537" max="1537" width="6.125" style="61" customWidth="1"/>
    <col min="1538" max="1792" width="9" style="61"/>
    <col min="1793" max="1793" width="6.125" style="61" customWidth="1"/>
    <col min="1794" max="2048" width="9" style="61"/>
    <col min="2049" max="2049" width="6.125" style="61" customWidth="1"/>
    <col min="2050" max="2304" width="9" style="61"/>
    <col min="2305" max="2305" width="6.125" style="61" customWidth="1"/>
    <col min="2306" max="2560" width="9" style="61"/>
    <col min="2561" max="2561" width="6.125" style="61" customWidth="1"/>
    <col min="2562" max="2816" width="9" style="61"/>
    <col min="2817" max="2817" width="6.125" style="61" customWidth="1"/>
    <col min="2818" max="3072" width="9" style="61"/>
    <col min="3073" max="3073" width="6.125" style="61" customWidth="1"/>
    <col min="3074" max="3328" width="9" style="61"/>
    <col min="3329" max="3329" width="6.125" style="61" customWidth="1"/>
    <col min="3330" max="3584" width="9" style="61"/>
    <col min="3585" max="3585" width="6.125" style="61" customWidth="1"/>
    <col min="3586" max="3840" width="9" style="61"/>
    <col min="3841" max="3841" width="6.125" style="61" customWidth="1"/>
    <col min="3842" max="4096" width="9" style="61"/>
    <col min="4097" max="4097" width="6.125" style="61" customWidth="1"/>
    <col min="4098" max="4352" width="9" style="61"/>
    <col min="4353" max="4353" width="6.125" style="61" customWidth="1"/>
    <col min="4354" max="4608" width="9" style="61"/>
    <col min="4609" max="4609" width="6.125" style="61" customWidth="1"/>
    <col min="4610" max="4864" width="9" style="61"/>
    <col min="4865" max="4865" width="6.125" style="61" customWidth="1"/>
    <col min="4866" max="5120" width="9" style="61"/>
    <col min="5121" max="5121" width="6.125" style="61" customWidth="1"/>
    <col min="5122" max="5376" width="9" style="61"/>
    <col min="5377" max="5377" width="6.125" style="61" customWidth="1"/>
    <col min="5378" max="5632" width="9" style="61"/>
    <col min="5633" max="5633" width="6.125" style="61" customWidth="1"/>
    <col min="5634" max="5888" width="9" style="61"/>
    <col min="5889" max="5889" width="6.125" style="61" customWidth="1"/>
    <col min="5890" max="6144" width="9" style="61"/>
    <col min="6145" max="6145" width="6.125" style="61" customWidth="1"/>
    <col min="6146" max="6400" width="9" style="61"/>
    <col min="6401" max="6401" width="6.125" style="61" customWidth="1"/>
    <col min="6402" max="6656" width="9" style="61"/>
    <col min="6657" max="6657" width="6.125" style="61" customWidth="1"/>
    <col min="6658" max="6912" width="9" style="61"/>
    <col min="6913" max="6913" width="6.125" style="61" customWidth="1"/>
    <col min="6914" max="7168" width="9" style="61"/>
    <col min="7169" max="7169" width="6.125" style="61" customWidth="1"/>
    <col min="7170" max="7424" width="9" style="61"/>
    <col min="7425" max="7425" width="6.125" style="61" customWidth="1"/>
    <col min="7426" max="7680" width="9" style="61"/>
    <col min="7681" max="7681" width="6.125" style="61" customWidth="1"/>
    <col min="7682" max="7936" width="9" style="61"/>
    <col min="7937" max="7937" width="6.125" style="61" customWidth="1"/>
    <col min="7938" max="8192" width="9" style="61"/>
    <col min="8193" max="8193" width="6.125" style="61" customWidth="1"/>
    <col min="8194" max="8448" width="9" style="61"/>
    <col min="8449" max="8449" width="6.125" style="61" customWidth="1"/>
    <col min="8450" max="8704" width="9" style="61"/>
    <col min="8705" max="8705" width="6.125" style="61" customWidth="1"/>
    <col min="8706" max="8960" width="9" style="61"/>
    <col min="8961" max="8961" width="6.125" style="61" customWidth="1"/>
    <col min="8962" max="9216" width="9" style="61"/>
    <col min="9217" max="9217" width="6.125" style="61" customWidth="1"/>
    <col min="9218" max="9472" width="9" style="61"/>
    <col min="9473" max="9473" width="6.125" style="61" customWidth="1"/>
    <col min="9474" max="9728" width="9" style="61"/>
    <col min="9729" max="9729" width="6.125" style="61" customWidth="1"/>
    <col min="9730" max="9984" width="9" style="61"/>
    <col min="9985" max="9985" width="6.125" style="61" customWidth="1"/>
    <col min="9986" max="10240" width="9" style="61"/>
    <col min="10241" max="10241" width="6.125" style="61" customWidth="1"/>
    <col min="10242" max="10496" width="9" style="61"/>
    <col min="10497" max="10497" width="6.125" style="61" customWidth="1"/>
    <col min="10498" max="10752" width="9" style="61"/>
    <col min="10753" max="10753" width="6.125" style="61" customWidth="1"/>
    <col min="10754" max="11008" width="9" style="61"/>
    <col min="11009" max="11009" width="6.125" style="61" customWidth="1"/>
    <col min="11010" max="11264" width="9" style="61"/>
    <col min="11265" max="11265" width="6.125" style="61" customWidth="1"/>
    <col min="11266" max="11520" width="9" style="61"/>
    <col min="11521" max="11521" width="6.125" style="61" customWidth="1"/>
    <col min="11522" max="11776" width="9" style="61"/>
    <col min="11777" max="11777" width="6.125" style="61" customWidth="1"/>
    <col min="11778" max="12032" width="9" style="61"/>
    <col min="12033" max="12033" width="6.125" style="61" customWidth="1"/>
    <col min="12034" max="12288" width="9" style="61"/>
    <col min="12289" max="12289" width="6.125" style="61" customWidth="1"/>
    <col min="12290" max="12544" width="9" style="61"/>
    <col min="12545" max="12545" width="6.125" style="61" customWidth="1"/>
    <col min="12546" max="12800" width="9" style="61"/>
    <col min="12801" max="12801" width="6.125" style="61" customWidth="1"/>
    <col min="12802" max="13056" width="9" style="61"/>
    <col min="13057" max="13057" width="6.125" style="61" customWidth="1"/>
    <col min="13058" max="13312" width="9" style="61"/>
    <col min="13313" max="13313" width="6.125" style="61" customWidth="1"/>
    <col min="13314" max="13568" width="9" style="61"/>
    <col min="13569" max="13569" width="6.125" style="61" customWidth="1"/>
    <col min="13570" max="13824" width="9" style="61"/>
    <col min="13825" max="13825" width="6.125" style="61" customWidth="1"/>
    <col min="13826" max="14080" width="9" style="61"/>
    <col min="14081" max="14081" width="6.125" style="61" customWidth="1"/>
    <col min="14082" max="14336" width="9" style="61"/>
    <col min="14337" max="14337" width="6.125" style="61" customWidth="1"/>
    <col min="14338" max="14592" width="9" style="61"/>
    <col min="14593" max="14593" width="6.125" style="61" customWidth="1"/>
    <col min="14594" max="14848" width="9" style="61"/>
    <col min="14849" max="14849" width="6.125" style="61" customWidth="1"/>
    <col min="14850" max="15104" width="9" style="61"/>
    <col min="15105" max="15105" width="6.125" style="61" customWidth="1"/>
    <col min="15106" max="15360" width="9" style="61"/>
    <col min="15361" max="15361" width="6.125" style="61" customWidth="1"/>
    <col min="15362" max="15616" width="9" style="61"/>
    <col min="15617" max="15617" width="6.125" style="61" customWidth="1"/>
    <col min="15618" max="15872" width="9" style="61"/>
    <col min="15873" max="15873" width="6.125" style="61" customWidth="1"/>
    <col min="15874" max="16128" width="9" style="61"/>
    <col min="16129" max="16129" width="6.125" style="61" customWidth="1"/>
    <col min="16130" max="16384" width="9" style="61"/>
  </cols>
  <sheetData>
    <row r="1" spans="1:11">
      <c r="A1" s="59" t="s">
        <v>61</v>
      </c>
      <c r="B1" s="60"/>
      <c r="D1" s="62"/>
      <c r="E1" s="63"/>
      <c r="F1" s="63"/>
      <c r="G1" s="63"/>
      <c r="H1" s="63"/>
      <c r="I1" s="63"/>
      <c r="J1" s="63"/>
      <c r="K1" s="63"/>
    </row>
    <row r="2" spans="1:11">
      <c r="B2" s="64"/>
      <c r="F2" s="65" t="s">
        <v>62</v>
      </c>
      <c r="G2" s="66" t="s">
        <v>63</v>
      </c>
      <c r="H2" s="66" t="s">
        <v>64</v>
      </c>
      <c r="I2" s="66" t="s">
        <v>65</v>
      </c>
      <c r="J2" s="63"/>
      <c r="K2" s="63"/>
    </row>
    <row r="3" spans="1:11">
      <c r="A3" s="54" t="s">
        <v>346</v>
      </c>
      <c r="B3" s="64"/>
      <c r="F3" s="63"/>
      <c r="G3" s="67" t="s">
        <v>66</v>
      </c>
      <c r="H3" s="67" t="s">
        <v>67</v>
      </c>
      <c r="I3" s="67" t="s">
        <v>67</v>
      </c>
      <c r="J3" s="63"/>
      <c r="K3" s="63"/>
    </row>
    <row r="4" spans="1:11">
      <c r="A4" s="163" t="s">
        <v>68</v>
      </c>
      <c r="B4" s="234"/>
      <c r="C4" s="68"/>
      <c r="D4" s="68"/>
      <c r="F4" s="63"/>
      <c r="G4" s="67" t="s">
        <v>69</v>
      </c>
      <c r="H4" s="67" t="s">
        <v>70</v>
      </c>
      <c r="I4" s="67" t="s">
        <v>70</v>
      </c>
      <c r="J4" s="63"/>
      <c r="K4" s="63"/>
    </row>
    <row r="5" spans="1:11">
      <c r="A5" s="163" t="s">
        <v>71</v>
      </c>
      <c r="B5" s="237" t="s">
        <v>350</v>
      </c>
      <c r="C5" s="69"/>
      <c r="D5" s="68"/>
      <c r="F5" s="63"/>
      <c r="G5" s="66" t="s">
        <v>72</v>
      </c>
      <c r="H5" s="67" t="s">
        <v>73</v>
      </c>
      <c r="I5" s="67" t="s">
        <v>73</v>
      </c>
      <c r="J5" s="63"/>
      <c r="K5" s="63"/>
    </row>
    <row r="6" spans="1:11">
      <c r="A6" s="163"/>
      <c r="B6" s="234"/>
      <c r="F6" s="63"/>
      <c r="G6" s="63"/>
      <c r="H6" s="67" t="s">
        <v>74</v>
      </c>
      <c r="I6" s="67" t="s">
        <v>74</v>
      </c>
      <c r="J6" s="63"/>
      <c r="K6" s="63"/>
    </row>
    <row r="7" spans="1:11">
      <c r="A7" s="84"/>
      <c r="B7" s="85"/>
      <c r="F7" s="63"/>
      <c r="G7" s="63"/>
      <c r="H7" s="66" t="s">
        <v>75</v>
      </c>
      <c r="I7" s="66" t="s">
        <v>76</v>
      </c>
      <c r="J7" s="63"/>
      <c r="K7" s="63"/>
    </row>
    <row r="8" spans="1:11">
      <c r="A8" s="235" t="s">
        <v>77</v>
      </c>
      <c r="B8" s="236" t="s">
        <v>78</v>
      </c>
      <c r="C8" s="71" t="s">
        <v>79</v>
      </c>
      <c r="D8" s="71" t="s">
        <v>80</v>
      </c>
      <c r="E8" s="71" t="s">
        <v>81</v>
      </c>
      <c r="F8" s="71" t="s">
        <v>82</v>
      </c>
      <c r="G8" s="71" t="s">
        <v>83</v>
      </c>
      <c r="H8" s="71" t="s">
        <v>84</v>
      </c>
      <c r="I8" s="71" t="s">
        <v>85</v>
      </c>
      <c r="J8" s="70" t="s">
        <v>86</v>
      </c>
      <c r="K8" s="72" t="s">
        <v>87</v>
      </c>
    </row>
    <row r="9" spans="1:11">
      <c r="A9" s="61">
        <v>1</v>
      </c>
      <c r="B9" s="54" t="s">
        <v>15</v>
      </c>
      <c r="C9" s="61">
        <v>261</v>
      </c>
      <c r="D9" s="61">
        <v>223</v>
      </c>
      <c r="E9" s="61">
        <v>159.1</v>
      </c>
      <c r="F9" s="61">
        <v>2</v>
      </c>
      <c r="G9" s="61">
        <v>0.5</v>
      </c>
      <c r="H9" s="61">
        <v>1</v>
      </c>
      <c r="I9" s="61">
        <v>1.5</v>
      </c>
      <c r="J9" s="54" t="s">
        <v>88</v>
      </c>
      <c r="K9" s="73" t="s">
        <v>89</v>
      </c>
    </row>
    <row r="10" spans="1:11">
      <c r="A10" s="61">
        <v>2</v>
      </c>
      <c r="B10" s="54" t="s">
        <v>15</v>
      </c>
      <c r="C10" s="61">
        <v>259</v>
      </c>
      <c r="D10" s="61">
        <v>219</v>
      </c>
      <c r="E10" s="61">
        <v>160.19999999999999</v>
      </c>
      <c r="F10" s="61">
        <v>2</v>
      </c>
      <c r="G10" s="61">
        <v>0.7</v>
      </c>
      <c r="H10" s="61">
        <v>1</v>
      </c>
      <c r="I10" s="61">
        <v>1.2</v>
      </c>
      <c r="J10" s="54" t="s">
        <v>88</v>
      </c>
      <c r="K10" s="73" t="s">
        <v>89</v>
      </c>
    </row>
    <row r="11" spans="1:11">
      <c r="A11" s="61">
        <v>3</v>
      </c>
      <c r="B11" s="54" t="s">
        <v>15</v>
      </c>
      <c r="C11" s="61">
        <v>262</v>
      </c>
      <c r="D11" s="61">
        <v>223</v>
      </c>
      <c r="E11" s="61">
        <v>179.2</v>
      </c>
      <c r="F11" s="61">
        <v>1</v>
      </c>
      <c r="G11" s="61">
        <v>0.4</v>
      </c>
      <c r="H11" s="61">
        <v>1</v>
      </c>
      <c r="I11" s="61">
        <v>1.8</v>
      </c>
      <c r="J11" s="54" t="s">
        <v>90</v>
      </c>
      <c r="K11" s="74">
        <v>21</v>
      </c>
    </row>
    <row r="12" spans="1:11">
      <c r="A12" s="61">
        <v>4</v>
      </c>
      <c r="B12" s="54" t="s">
        <v>15</v>
      </c>
      <c r="C12" s="61">
        <v>266</v>
      </c>
      <c r="D12" s="61">
        <v>227</v>
      </c>
      <c r="E12" s="61">
        <v>167.8</v>
      </c>
      <c r="F12" s="61">
        <v>2</v>
      </c>
      <c r="G12" s="75">
        <v>0.6</v>
      </c>
      <c r="H12" s="61">
        <v>1</v>
      </c>
      <c r="I12" s="75">
        <v>1.1000000000000001</v>
      </c>
      <c r="J12" s="54" t="s">
        <v>91</v>
      </c>
      <c r="K12" s="74" t="s">
        <v>92</v>
      </c>
    </row>
    <row r="13" spans="1:11">
      <c r="A13" s="61">
        <v>5</v>
      </c>
      <c r="B13" s="54" t="s">
        <v>15</v>
      </c>
      <c r="C13" s="61">
        <v>241</v>
      </c>
      <c r="D13" s="61">
        <v>205</v>
      </c>
      <c r="E13" s="61">
        <v>139.1</v>
      </c>
      <c r="F13" s="61">
        <v>1</v>
      </c>
      <c r="G13" s="75">
        <v>0.1</v>
      </c>
      <c r="H13" s="61">
        <v>1</v>
      </c>
      <c r="I13" s="75">
        <v>0</v>
      </c>
      <c r="J13" s="54"/>
      <c r="K13" s="74"/>
    </row>
    <row r="14" spans="1:11">
      <c r="A14" s="61">
        <v>6</v>
      </c>
      <c r="B14" s="54" t="s">
        <v>15</v>
      </c>
      <c r="C14" s="61">
        <v>260</v>
      </c>
      <c r="D14" s="61">
        <v>220</v>
      </c>
      <c r="E14" s="61">
        <v>164.8</v>
      </c>
      <c r="F14" s="61">
        <v>2</v>
      </c>
      <c r="G14" s="75">
        <v>0.7</v>
      </c>
      <c r="H14" s="61">
        <v>1</v>
      </c>
      <c r="I14" s="75">
        <v>2.4</v>
      </c>
      <c r="J14" s="54" t="s">
        <v>90</v>
      </c>
      <c r="K14" s="74">
        <v>21</v>
      </c>
    </row>
    <row r="15" spans="1:11">
      <c r="A15" s="61">
        <v>7</v>
      </c>
      <c r="B15" s="54" t="s">
        <v>15</v>
      </c>
      <c r="C15" s="61">
        <v>270</v>
      </c>
      <c r="D15" s="61">
        <v>229</v>
      </c>
      <c r="E15" s="61">
        <v>177.8</v>
      </c>
      <c r="F15" s="61">
        <v>1</v>
      </c>
      <c r="G15" s="75">
        <v>0.2</v>
      </c>
      <c r="H15" s="61">
        <v>1</v>
      </c>
      <c r="I15" s="75">
        <v>0.6</v>
      </c>
      <c r="J15" s="61" t="s">
        <v>93</v>
      </c>
      <c r="K15" s="74">
        <v>22</v>
      </c>
    </row>
    <row r="16" spans="1:11">
      <c r="A16" s="61">
        <v>8</v>
      </c>
      <c r="B16" s="54" t="s">
        <v>15</v>
      </c>
      <c r="C16" s="61">
        <v>261</v>
      </c>
      <c r="D16" s="61">
        <v>224</v>
      </c>
      <c r="E16" s="61">
        <v>170.4</v>
      </c>
      <c r="F16" s="61">
        <v>1</v>
      </c>
      <c r="G16" s="75">
        <v>0.1</v>
      </c>
      <c r="H16" s="61">
        <v>1</v>
      </c>
      <c r="I16" s="75">
        <v>2.5</v>
      </c>
      <c r="J16" s="54" t="s">
        <v>90</v>
      </c>
      <c r="K16" s="74">
        <v>21</v>
      </c>
    </row>
    <row r="17" spans="1:11">
      <c r="A17" s="61">
        <v>9</v>
      </c>
      <c r="B17" s="54" t="s">
        <v>15</v>
      </c>
      <c r="C17" s="61">
        <v>258</v>
      </c>
      <c r="D17" s="61">
        <v>221</v>
      </c>
      <c r="E17" s="61">
        <v>148.9</v>
      </c>
      <c r="F17" s="61">
        <v>2</v>
      </c>
      <c r="G17" s="75">
        <v>0.6</v>
      </c>
      <c r="H17" s="61">
        <v>1</v>
      </c>
      <c r="I17" s="75">
        <v>3.6</v>
      </c>
      <c r="J17" s="54" t="s">
        <v>94</v>
      </c>
      <c r="K17" s="73" t="s">
        <v>95</v>
      </c>
    </row>
    <row r="18" spans="1:11">
      <c r="A18" s="61">
        <v>10</v>
      </c>
      <c r="B18" s="54" t="s">
        <v>15</v>
      </c>
      <c r="C18" s="61">
        <v>257</v>
      </c>
      <c r="D18" s="61">
        <v>219</v>
      </c>
      <c r="E18" s="61">
        <v>137</v>
      </c>
      <c r="F18" s="61">
        <v>1</v>
      </c>
      <c r="G18" s="75">
        <v>0.3</v>
      </c>
      <c r="H18" s="61">
        <v>1</v>
      </c>
      <c r="I18" s="75">
        <v>0.8</v>
      </c>
      <c r="J18" s="54" t="s">
        <v>96</v>
      </c>
      <c r="K18" s="74">
        <v>14</v>
      </c>
    </row>
    <row r="19" spans="1:11">
      <c r="A19" s="61">
        <v>11</v>
      </c>
      <c r="B19" s="54" t="s">
        <v>15</v>
      </c>
      <c r="C19" s="61">
        <v>265</v>
      </c>
      <c r="D19" s="61">
        <v>224</v>
      </c>
      <c r="E19" s="61">
        <v>167.6</v>
      </c>
      <c r="F19" s="61">
        <v>2</v>
      </c>
      <c r="G19" s="75">
        <v>0.7</v>
      </c>
      <c r="H19" s="61">
        <v>1</v>
      </c>
      <c r="I19" s="75">
        <v>0</v>
      </c>
      <c r="J19" s="54"/>
      <c r="K19" s="74"/>
    </row>
    <row r="20" spans="1:11">
      <c r="A20" s="61">
        <v>12</v>
      </c>
      <c r="B20" s="54" t="s">
        <v>15</v>
      </c>
      <c r="C20" s="61">
        <v>266</v>
      </c>
      <c r="D20" s="61">
        <v>225</v>
      </c>
      <c r="E20" s="61">
        <v>180.2</v>
      </c>
      <c r="F20" s="61">
        <v>2</v>
      </c>
      <c r="G20" s="75">
        <v>0.6</v>
      </c>
      <c r="H20" s="61">
        <v>1</v>
      </c>
      <c r="I20" s="75">
        <v>2</v>
      </c>
      <c r="J20" s="54" t="s">
        <v>97</v>
      </c>
      <c r="K20" s="73" t="s">
        <v>98</v>
      </c>
    </row>
    <row r="21" spans="1:11">
      <c r="A21" s="61">
        <v>13</v>
      </c>
      <c r="B21" s="54" t="s">
        <v>15</v>
      </c>
      <c r="C21" s="61">
        <v>259</v>
      </c>
      <c r="D21" s="61">
        <v>221</v>
      </c>
      <c r="E21" s="61">
        <v>168.6</v>
      </c>
      <c r="F21" s="61">
        <v>1</v>
      </c>
      <c r="G21" s="75">
        <v>0.2</v>
      </c>
      <c r="H21" s="61">
        <v>1</v>
      </c>
      <c r="I21" s="75">
        <v>2.1</v>
      </c>
      <c r="J21" s="54" t="s">
        <v>97</v>
      </c>
      <c r="K21" s="73" t="s">
        <v>98</v>
      </c>
    </row>
    <row r="22" spans="1:11">
      <c r="A22" s="61">
        <v>14</v>
      </c>
      <c r="B22" s="54" t="s">
        <v>15</v>
      </c>
      <c r="C22" s="61">
        <v>270</v>
      </c>
      <c r="D22" s="61">
        <v>229</v>
      </c>
      <c r="E22" s="61">
        <v>178.3</v>
      </c>
      <c r="F22" s="61">
        <v>2</v>
      </c>
      <c r="G22" s="75">
        <v>1.3</v>
      </c>
      <c r="H22" s="61">
        <v>1</v>
      </c>
      <c r="I22" s="75">
        <v>3.7</v>
      </c>
      <c r="J22" s="54" t="s">
        <v>99</v>
      </c>
      <c r="K22" s="73" t="s">
        <v>100</v>
      </c>
    </row>
    <row r="23" spans="1:11">
      <c r="A23" s="61">
        <v>15</v>
      </c>
      <c r="B23" s="54" t="s">
        <v>15</v>
      </c>
      <c r="C23" s="61">
        <v>261</v>
      </c>
      <c r="D23" s="61">
        <v>223</v>
      </c>
      <c r="E23" s="61">
        <v>166.5</v>
      </c>
      <c r="F23" s="61">
        <v>2</v>
      </c>
      <c r="G23" s="75">
        <v>0.6</v>
      </c>
      <c r="H23" s="61">
        <v>1</v>
      </c>
      <c r="I23" s="75">
        <v>2.2000000000000002</v>
      </c>
      <c r="J23" s="54" t="s">
        <v>101</v>
      </c>
      <c r="K23" s="73" t="s">
        <v>102</v>
      </c>
    </row>
    <row r="24" spans="1:11">
      <c r="A24" s="61">
        <v>16</v>
      </c>
      <c r="B24" s="54" t="s">
        <v>15</v>
      </c>
      <c r="C24" s="61">
        <v>261</v>
      </c>
      <c r="D24" s="61">
        <v>223</v>
      </c>
      <c r="E24" s="61">
        <v>154.19999999999999</v>
      </c>
      <c r="F24" s="61">
        <v>2</v>
      </c>
      <c r="G24" s="75">
        <v>0.4</v>
      </c>
      <c r="H24" s="61">
        <v>1</v>
      </c>
      <c r="I24" s="75">
        <v>1</v>
      </c>
      <c r="J24" s="54" t="s">
        <v>96</v>
      </c>
      <c r="K24" s="74">
        <v>14</v>
      </c>
    </row>
    <row r="25" spans="1:11">
      <c r="A25" s="61">
        <v>17</v>
      </c>
      <c r="B25" s="54" t="s">
        <v>15</v>
      </c>
      <c r="C25" s="61">
        <v>260</v>
      </c>
      <c r="D25" s="61">
        <v>222</v>
      </c>
      <c r="E25" s="61">
        <v>169</v>
      </c>
      <c r="F25" s="61">
        <v>2</v>
      </c>
      <c r="G25" s="75">
        <v>0.6</v>
      </c>
      <c r="H25" s="61">
        <v>1</v>
      </c>
      <c r="I25" s="75">
        <v>1.3</v>
      </c>
      <c r="J25" s="54" t="s">
        <v>103</v>
      </c>
      <c r="K25" s="74" t="s">
        <v>104</v>
      </c>
    </row>
    <row r="26" spans="1:11">
      <c r="A26" s="61">
        <v>18</v>
      </c>
      <c r="B26" s="54" t="s">
        <v>15</v>
      </c>
      <c r="C26" s="61">
        <v>258</v>
      </c>
      <c r="D26" s="61">
        <v>219</v>
      </c>
      <c r="E26" s="61">
        <v>142.4</v>
      </c>
      <c r="F26" s="61">
        <v>2</v>
      </c>
      <c r="G26" s="75">
        <v>0.5</v>
      </c>
      <c r="H26" s="61">
        <v>1</v>
      </c>
      <c r="I26" s="75">
        <v>0</v>
      </c>
      <c r="K26" s="74"/>
    </row>
    <row r="27" spans="1:11">
      <c r="A27" s="61">
        <v>19</v>
      </c>
      <c r="B27" s="54" t="s">
        <v>15</v>
      </c>
      <c r="C27" s="61">
        <v>260</v>
      </c>
      <c r="D27" s="61">
        <v>223</v>
      </c>
      <c r="E27" s="61">
        <v>160.80000000000001</v>
      </c>
      <c r="F27" s="61">
        <v>1</v>
      </c>
      <c r="G27" s="75">
        <v>0.1</v>
      </c>
      <c r="H27" s="61">
        <v>1</v>
      </c>
      <c r="I27" s="75">
        <v>2.5</v>
      </c>
      <c r="J27" s="54" t="s">
        <v>101</v>
      </c>
      <c r="K27" s="74" t="s">
        <v>102</v>
      </c>
    </row>
    <row r="28" spans="1:11">
      <c r="A28" s="61">
        <v>20</v>
      </c>
      <c r="B28" s="54" t="s">
        <v>15</v>
      </c>
      <c r="C28" s="61">
        <v>259</v>
      </c>
      <c r="D28" s="61">
        <v>219</v>
      </c>
      <c r="E28" s="61">
        <v>172.3</v>
      </c>
      <c r="F28" s="61">
        <v>1</v>
      </c>
      <c r="G28" s="75">
        <v>0.2</v>
      </c>
      <c r="H28" s="61">
        <v>1</v>
      </c>
      <c r="I28" s="75">
        <v>0.9</v>
      </c>
      <c r="J28" s="54" t="s">
        <v>90</v>
      </c>
      <c r="K28" s="74">
        <v>21</v>
      </c>
    </row>
    <row r="29" spans="1:11">
      <c r="A29" s="61">
        <v>21</v>
      </c>
      <c r="B29" s="54" t="s">
        <v>15</v>
      </c>
      <c r="C29" s="61">
        <v>259</v>
      </c>
      <c r="D29" s="61">
        <v>219</v>
      </c>
      <c r="E29" s="61">
        <v>177.1</v>
      </c>
      <c r="F29" s="61">
        <v>2</v>
      </c>
      <c r="G29" s="75">
        <v>0.8</v>
      </c>
      <c r="H29" s="61">
        <v>1</v>
      </c>
      <c r="I29" s="75">
        <v>2.2000000000000002</v>
      </c>
      <c r="J29" s="54" t="s">
        <v>105</v>
      </c>
      <c r="K29" s="73" t="s">
        <v>106</v>
      </c>
    </row>
    <row r="30" spans="1:11">
      <c r="A30" s="61">
        <v>22</v>
      </c>
      <c r="B30" s="54" t="s">
        <v>15</v>
      </c>
      <c r="C30" s="61">
        <v>265</v>
      </c>
      <c r="D30" s="61">
        <v>222</v>
      </c>
      <c r="E30" s="61">
        <v>179.4</v>
      </c>
      <c r="F30" s="61">
        <v>1</v>
      </c>
      <c r="G30" s="75">
        <v>0.2</v>
      </c>
      <c r="H30" s="61">
        <v>1</v>
      </c>
      <c r="I30" s="75">
        <v>2.5</v>
      </c>
      <c r="J30" s="54" t="s">
        <v>107</v>
      </c>
      <c r="K30" s="73" t="s">
        <v>108</v>
      </c>
    </row>
    <row r="31" spans="1:11">
      <c r="A31" s="61">
        <v>23</v>
      </c>
      <c r="B31" s="54" t="s">
        <v>15</v>
      </c>
      <c r="C31" s="61">
        <v>263</v>
      </c>
      <c r="D31" s="61">
        <v>222</v>
      </c>
      <c r="E31" s="61">
        <v>189.5</v>
      </c>
      <c r="F31" s="61">
        <v>1</v>
      </c>
      <c r="G31" s="75">
        <v>0.1</v>
      </c>
      <c r="H31" s="61">
        <v>1</v>
      </c>
      <c r="I31" s="75">
        <v>3.8</v>
      </c>
      <c r="J31" s="54" t="s">
        <v>109</v>
      </c>
      <c r="K31" s="73" t="s">
        <v>110</v>
      </c>
    </row>
    <row r="32" spans="1:11">
      <c r="A32" s="61">
        <v>24</v>
      </c>
      <c r="B32" s="54" t="s">
        <v>15</v>
      </c>
      <c r="C32" s="61">
        <v>261</v>
      </c>
      <c r="D32" s="61">
        <v>223</v>
      </c>
      <c r="E32" s="61">
        <v>153.19999999999999</v>
      </c>
      <c r="F32" s="61">
        <v>2</v>
      </c>
      <c r="G32" s="75">
        <v>0.5</v>
      </c>
      <c r="H32" s="61">
        <v>1</v>
      </c>
      <c r="I32" s="75">
        <v>1.1000000000000001</v>
      </c>
      <c r="J32" s="54" t="s">
        <v>105</v>
      </c>
      <c r="K32" s="73" t="s">
        <v>106</v>
      </c>
    </row>
    <row r="33" spans="1:11">
      <c r="A33" s="61">
        <v>25</v>
      </c>
      <c r="B33" s="54" t="s">
        <v>15</v>
      </c>
      <c r="C33" s="61">
        <v>258</v>
      </c>
      <c r="D33" s="61">
        <v>219</v>
      </c>
      <c r="E33" s="61">
        <v>153.5</v>
      </c>
      <c r="F33" s="61">
        <v>2</v>
      </c>
      <c r="G33" s="75">
        <v>0.5</v>
      </c>
      <c r="H33" s="61">
        <v>1</v>
      </c>
      <c r="I33" s="75">
        <v>1.2</v>
      </c>
      <c r="J33" s="54" t="s">
        <v>105</v>
      </c>
      <c r="K33" s="73" t="s">
        <v>106</v>
      </c>
    </row>
    <row r="34" spans="1:11">
      <c r="A34" s="61">
        <v>26</v>
      </c>
      <c r="B34" s="54" t="s">
        <v>15</v>
      </c>
      <c r="C34" s="61">
        <v>264</v>
      </c>
      <c r="D34" s="61">
        <v>222</v>
      </c>
      <c r="E34" s="61">
        <v>171.9</v>
      </c>
      <c r="F34" s="61">
        <v>2</v>
      </c>
      <c r="G34" s="75">
        <v>0.5</v>
      </c>
      <c r="H34" s="61">
        <v>1</v>
      </c>
      <c r="I34" s="75">
        <v>2.6</v>
      </c>
      <c r="J34" s="54" t="s">
        <v>105</v>
      </c>
      <c r="K34" s="73" t="s">
        <v>95</v>
      </c>
    </row>
    <row r="35" spans="1:11">
      <c r="A35" s="61">
        <v>27</v>
      </c>
      <c r="B35" s="54" t="s">
        <v>15</v>
      </c>
      <c r="C35" s="61">
        <v>259</v>
      </c>
      <c r="D35" s="61">
        <v>219</v>
      </c>
      <c r="E35" s="61">
        <v>182.9</v>
      </c>
      <c r="F35" s="61">
        <v>1</v>
      </c>
      <c r="G35" s="75">
        <v>0.1</v>
      </c>
      <c r="H35" s="61">
        <v>1</v>
      </c>
      <c r="I35" s="75">
        <v>1</v>
      </c>
      <c r="J35" s="54" t="s">
        <v>101</v>
      </c>
      <c r="K35" s="73" t="s">
        <v>106</v>
      </c>
    </row>
    <row r="36" spans="1:11">
      <c r="A36" s="61">
        <v>28</v>
      </c>
      <c r="B36" s="54" t="s">
        <v>15</v>
      </c>
      <c r="C36" s="61">
        <v>257</v>
      </c>
      <c r="D36" s="61">
        <v>219</v>
      </c>
      <c r="E36" s="61">
        <v>149.5</v>
      </c>
      <c r="F36" s="61">
        <v>1</v>
      </c>
      <c r="G36" s="75">
        <v>0.1</v>
      </c>
      <c r="H36" s="61">
        <v>1</v>
      </c>
      <c r="I36" s="75">
        <v>1</v>
      </c>
      <c r="J36" s="54" t="s">
        <v>111</v>
      </c>
      <c r="K36" s="73" t="s">
        <v>112</v>
      </c>
    </row>
    <row r="37" spans="1:11">
      <c r="A37" s="61">
        <v>29</v>
      </c>
      <c r="B37" s="54" t="s">
        <v>15</v>
      </c>
      <c r="C37" s="61">
        <v>264</v>
      </c>
      <c r="D37" s="61">
        <v>224</v>
      </c>
      <c r="E37" s="61">
        <v>186.8</v>
      </c>
      <c r="F37" s="61">
        <v>2</v>
      </c>
      <c r="G37" s="75">
        <v>0.6</v>
      </c>
      <c r="H37" s="61">
        <v>1</v>
      </c>
      <c r="I37" s="75">
        <v>0.6</v>
      </c>
      <c r="J37" s="54" t="s">
        <v>113</v>
      </c>
      <c r="K37" s="74">
        <v>25</v>
      </c>
    </row>
    <row r="38" spans="1:11">
      <c r="A38" s="61">
        <v>30</v>
      </c>
      <c r="B38" s="54" t="s">
        <v>15</v>
      </c>
      <c r="C38" s="61">
        <v>282</v>
      </c>
      <c r="D38" s="61">
        <v>237</v>
      </c>
      <c r="E38" s="61">
        <v>198.7</v>
      </c>
      <c r="F38" s="61">
        <v>2</v>
      </c>
      <c r="G38" s="75">
        <v>1.1000000000000001</v>
      </c>
      <c r="H38" s="61">
        <v>1</v>
      </c>
      <c r="I38" s="75">
        <v>1.1000000000000001</v>
      </c>
      <c r="J38" s="54" t="s">
        <v>114</v>
      </c>
      <c r="K38" s="74">
        <v>21</v>
      </c>
    </row>
    <row r="39" spans="1:11">
      <c r="B39" s="54"/>
      <c r="J39" s="54"/>
    </row>
    <row r="40" spans="1:11">
      <c r="B40" s="54"/>
      <c r="J40" s="54"/>
    </row>
    <row r="41" spans="1:11">
      <c r="B41" s="54"/>
    </row>
    <row r="42" spans="1:11">
      <c r="B42" s="54"/>
      <c r="J42" s="54"/>
      <c r="K42" s="54"/>
    </row>
    <row r="43" spans="1:11">
      <c r="B43" s="54"/>
    </row>
    <row r="44" spans="1:11">
      <c r="B44" s="54"/>
    </row>
    <row r="45" spans="1:11">
      <c r="B45" s="54"/>
    </row>
    <row r="46" spans="1:11">
      <c r="B46" s="54"/>
    </row>
    <row r="47" spans="1:11">
      <c r="B47" s="54"/>
    </row>
    <row r="48" spans="1:11">
      <c r="B48" s="54"/>
    </row>
    <row r="50" spans="2:11">
      <c r="B50" s="54"/>
    </row>
    <row r="51" spans="2:11">
      <c r="B51" s="54"/>
    </row>
    <row r="52" spans="2:11">
      <c r="B52" s="54"/>
      <c r="J52" s="54"/>
    </row>
    <row r="53" spans="2:11">
      <c r="B53" s="54"/>
    </row>
    <row r="54" spans="2:11">
      <c r="B54" s="54"/>
    </row>
    <row r="55" spans="2:11">
      <c r="B55" s="54"/>
      <c r="J55" s="54"/>
      <c r="K55" s="54"/>
    </row>
    <row r="56" spans="2:11">
      <c r="B56" s="54"/>
    </row>
    <row r="57" spans="2:11">
      <c r="B57" s="54"/>
    </row>
    <row r="58" spans="2:11">
      <c r="B58" s="54"/>
    </row>
    <row r="59" spans="2:11">
      <c r="B59" s="54"/>
      <c r="J59" s="54"/>
    </row>
    <row r="60" spans="2:11">
      <c r="B60" s="54"/>
      <c r="J60" s="54"/>
    </row>
    <row r="61" spans="2:11">
      <c r="B61" s="54"/>
    </row>
    <row r="62" spans="2:11">
      <c r="B62" s="54"/>
      <c r="J62" s="54"/>
    </row>
    <row r="63" spans="2:11">
      <c r="B63" s="54"/>
      <c r="J63" s="54"/>
    </row>
    <row r="64" spans="2:11">
      <c r="B64" s="54"/>
    </row>
    <row r="65" spans="2:10">
      <c r="B65" s="54"/>
    </row>
    <row r="66" spans="2:10">
      <c r="B66" s="54"/>
    </row>
    <row r="67" spans="2:10">
      <c r="B67" s="54"/>
    </row>
    <row r="68" spans="2:10">
      <c r="B68" s="54"/>
    </row>
    <row r="69" spans="2:10">
      <c r="B69" s="54"/>
    </row>
    <row r="70" spans="2:10">
      <c r="B70" s="54"/>
    </row>
    <row r="71" spans="2:10">
      <c r="B71" s="54"/>
    </row>
    <row r="72" spans="2:10">
      <c r="B72" s="54"/>
    </row>
    <row r="73" spans="2:10">
      <c r="B73" s="54"/>
    </row>
    <row r="74" spans="2:10">
      <c r="B74" s="54"/>
    </row>
    <row r="75" spans="2:10">
      <c r="B75" s="54"/>
      <c r="J75" s="54"/>
    </row>
    <row r="76" spans="2:10">
      <c r="B76" s="54"/>
    </row>
    <row r="77" spans="2:10">
      <c r="B77" s="54"/>
    </row>
    <row r="78" spans="2:10">
      <c r="B78" s="54"/>
    </row>
    <row r="79" spans="2:10">
      <c r="B79" s="54"/>
    </row>
    <row r="81" spans="2:11">
      <c r="B81" s="54"/>
      <c r="J81" s="54"/>
      <c r="K81" s="54"/>
    </row>
    <row r="82" spans="2:11">
      <c r="B82" s="54"/>
    </row>
    <row r="83" spans="2:11">
      <c r="B83" s="54"/>
      <c r="J83" s="54"/>
    </row>
    <row r="84" spans="2:11">
      <c r="B84" s="54"/>
    </row>
    <row r="85" spans="2:11">
      <c r="B85" s="54"/>
    </row>
    <row r="86" spans="2:11">
      <c r="B86" s="54"/>
      <c r="J86" s="54"/>
    </row>
    <row r="87" spans="2:11">
      <c r="B87" s="54"/>
    </row>
    <row r="88" spans="2:11">
      <c r="B88" s="54"/>
    </row>
    <row r="89" spans="2:11">
      <c r="B89" s="54"/>
      <c r="J89" s="54"/>
    </row>
    <row r="90" spans="2:11">
      <c r="B90" s="54"/>
      <c r="J90" s="54"/>
    </row>
    <row r="91" spans="2:11">
      <c r="B91" s="54"/>
    </row>
    <row r="92" spans="2:11">
      <c r="B92" s="54"/>
      <c r="J92" s="54"/>
    </row>
    <row r="93" spans="2:11">
      <c r="B93" s="54"/>
    </row>
    <row r="94" spans="2:11">
      <c r="B94" s="54"/>
      <c r="J94" s="54"/>
    </row>
    <row r="95" spans="2:11">
      <c r="B95" s="54"/>
      <c r="J95" s="54"/>
    </row>
    <row r="96" spans="2:11">
      <c r="B96" s="54"/>
      <c r="J96" s="54"/>
    </row>
    <row r="97" spans="2:11">
      <c r="B97" s="54"/>
    </row>
    <row r="98" spans="2:11">
      <c r="B98" s="54"/>
    </row>
    <row r="99" spans="2:11">
      <c r="B99" s="54"/>
    </row>
    <row r="100" spans="2:11">
      <c r="B100" s="54"/>
    </row>
    <row r="101" spans="2:11">
      <c r="B101" s="54"/>
      <c r="J101" s="54"/>
    </row>
    <row r="102" spans="2:11">
      <c r="B102" s="54"/>
      <c r="J102" s="54"/>
      <c r="K102" s="54"/>
    </row>
    <row r="103" spans="2:11">
      <c r="B103" s="54"/>
    </row>
    <row r="104" spans="2:11">
      <c r="B104" s="54"/>
      <c r="J104" s="54"/>
    </row>
    <row r="105" spans="2:11">
      <c r="B105" s="54"/>
    </row>
    <row r="106" spans="2:11">
      <c r="B106" s="54"/>
      <c r="J106" s="54"/>
      <c r="K106" s="54"/>
    </row>
    <row r="107" spans="2:11">
      <c r="B107" s="54"/>
      <c r="J107" s="54"/>
      <c r="K107" s="54"/>
    </row>
    <row r="108" spans="2:11">
      <c r="B108" s="54"/>
    </row>
    <row r="109" spans="2:11">
      <c r="B109" s="54"/>
      <c r="J109" s="54"/>
    </row>
    <row r="110" spans="2:11">
      <c r="B110" s="54"/>
    </row>
    <row r="111" spans="2:11">
      <c r="B111" s="54"/>
    </row>
    <row r="112" spans="2:11">
      <c r="B112" s="54"/>
    </row>
    <row r="113" spans="2:11">
      <c r="B113" s="54"/>
      <c r="J113" s="54"/>
    </row>
    <row r="114" spans="2:11">
      <c r="B114" s="54"/>
      <c r="J114" s="54"/>
      <c r="K114" s="54"/>
    </row>
    <row r="115" spans="2:11">
      <c r="B115" s="54"/>
    </row>
    <row r="116" spans="2:11">
      <c r="B116" s="54"/>
      <c r="J116" s="54"/>
      <c r="K116" s="54"/>
    </row>
    <row r="117" spans="2:11">
      <c r="B117" s="54"/>
    </row>
    <row r="118" spans="2:11">
      <c r="B118" s="54"/>
    </row>
    <row r="119" spans="2:11">
      <c r="B119" s="54"/>
    </row>
    <row r="120" spans="2:11">
      <c r="B120" s="54"/>
    </row>
    <row r="121" spans="2:11">
      <c r="B121" s="54"/>
      <c r="J121" s="54"/>
      <c r="K121" s="54"/>
    </row>
    <row r="122" spans="2:11">
      <c r="B122" s="54"/>
    </row>
    <row r="123" spans="2:11">
      <c r="B123" s="54"/>
      <c r="J123" s="54"/>
      <c r="K123" s="54"/>
    </row>
    <row r="124" spans="2:11">
      <c r="B124" s="54"/>
    </row>
    <row r="125" spans="2:11">
      <c r="B125" s="54"/>
      <c r="J125" s="54"/>
    </row>
    <row r="126" spans="2:11">
      <c r="B126" s="54"/>
    </row>
    <row r="127" spans="2:11">
      <c r="B127" s="54"/>
    </row>
    <row r="128" spans="2:11">
      <c r="B128" s="54"/>
      <c r="J128" s="54"/>
    </row>
    <row r="129" spans="2:11">
      <c r="B129" s="54"/>
      <c r="J129" s="54"/>
      <c r="K129" s="54"/>
    </row>
    <row r="130" spans="2:11">
      <c r="B130" s="54"/>
    </row>
    <row r="131" spans="2:11">
      <c r="B131" s="54"/>
    </row>
    <row r="132" spans="2:11">
      <c r="B132" s="54"/>
    </row>
    <row r="133" spans="2:11">
      <c r="B133" s="54"/>
    </row>
    <row r="134" spans="2:11">
      <c r="B134" s="54"/>
    </row>
    <row r="135" spans="2:11">
      <c r="B135" s="54"/>
    </row>
    <row r="136" spans="2:11">
      <c r="B136" s="54"/>
    </row>
    <row r="137" spans="2:11">
      <c r="B137" s="54"/>
    </row>
    <row r="138" spans="2:11">
      <c r="B138" s="54"/>
    </row>
    <row r="139" spans="2:11">
      <c r="B139" s="54"/>
    </row>
    <row r="140" spans="2:11">
      <c r="B140" s="54"/>
    </row>
    <row r="141" spans="2:11">
      <c r="B141" s="54"/>
    </row>
    <row r="142" spans="2:11">
      <c r="B142" s="54"/>
    </row>
    <row r="143" spans="2:11">
      <c r="B143" s="54"/>
    </row>
    <row r="144" spans="2:11">
      <c r="B144" s="54"/>
    </row>
    <row r="145" spans="2:2">
      <c r="B145" s="54"/>
    </row>
    <row r="146" spans="2:2">
      <c r="B146" s="54"/>
    </row>
    <row r="147" spans="2:2">
      <c r="B147" s="54"/>
    </row>
    <row r="148" spans="2:2">
      <c r="B148" s="54"/>
    </row>
    <row r="149" spans="2:2">
      <c r="B149" s="54"/>
    </row>
    <row r="150" spans="2:2">
      <c r="B150" s="54"/>
    </row>
    <row r="151" spans="2:2">
      <c r="B151" s="54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zoomScale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H20" sqref="AH20"/>
    </sheetView>
  </sheetViews>
  <sheetFormatPr defaultRowHeight="13.5"/>
  <cols>
    <col min="1" max="1" width="6.75" style="52" customWidth="1"/>
    <col min="2" max="2" width="3.25" style="52" customWidth="1"/>
    <col min="3" max="3" width="6.75" style="52" customWidth="1"/>
    <col min="4" max="4" width="11.875" style="52" customWidth="1"/>
    <col min="5" max="6" width="11.875" style="52" hidden="1" customWidth="1"/>
    <col min="7" max="7" width="11.875" style="52" customWidth="1"/>
    <col min="8" max="9" width="11.875" style="52" hidden="1" customWidth="1"/>
    <col min="10" max="10" width="11.875" style="52" customWidth="1"/>
    <col min="11" max="12" width="11.875" style="52" hidden="1" customWidth="1"/>
    <col min="13" max="13" width="11.875" style="52" customWidth="1"/>
    <col min="14" max="15" width="11.875" style="52" hidden="1" customWidth="1"/>
    <col min="16" max="16" width="11.875" style="52" customWidth="1"/>
    <col min="17" max="18" width="11.875" style="58" hidden="1" customWidth="1"/>
    <col min="19" max="19" width="11.875" style="52" customWidth="1"/>
    <col min="20" max="21" width="11.875" style="52" hidden="1" customWidth="1"/>
    <col min="22" max="22" width="11" style="52" customWidth="1"/>
    <col min="23" max="24" width="11" style="52" hidden="1" customWidth="1"/>
    <col min="25" max="25" width="11" style="52" customWidth="1"/>
    <col min="26" max="27" width="11" style="52" hidden="1" customWidth="1"/>
    <col min="28" max="28" width="11" style="52" customWidth="1"/>
    <col min="29" max="30" width="11" style="52" hidden="1" customWidth="1"/>
    <col min="31" max="31" width="11" style="52" customWidth="1"/>
    <col min="32" max="33" width="11" style="52" hidden="1" customWidth="1"/>
    <col min="34" max="34" width="11" style="52" customWidth="1"/>
    <col min="35" max="36" width="11" style="52" hidden="1" customWidth="1"/>
    <col min="37" max="37" width="11" style="52" customWidth="1"/>
    <col min="38" max="39" width="11" style="52" hidden="1" customWidth="1"/>
    <col min="40" max="40" width="11" style="52" customWidth="1"/>
    <col min="41" max="42" width="11" style="52" hidden="1" customWidth="1"/>
    <col min="43" max="43" width="11" style="52" customWidth="1"/>
    <col min="44" max="45" width="11" style="52" hidden="1" customWidth="1"/>
    <col min="46" max="46" width="11" style="52" customWidth="1"/>
    <col min="47" max="48" width="11" style="52" hidden="1" customWidth="1"/>
    <col min="49" max="49" width="11" style="52" customWidth="1"/>
    <col min="50" max="51" width="11" style="52" hidden="1" customWidth="1"/>
    <col min="52" max="52" width="11" style="52" customWidth="1"/>
    <col min="53" max="54" width="11" style="52" hidden="1" customWidth="1"/>
    <col min="55" max="55" width="11" style="52" customWidth="1"/>
    <col min="56" max="57" width="11" style="52" hidden="1" customWidth="1"/>
    <col min="58" max="58" width="11" style="52" customWidth="1"/>
    <col min="59" max="60" width="11" style="52" hidden="1" customWidth="1"/>
    <col min="61" max="61" width="9" style="55"/>
    <col min="62" max="236" width="9" style="52"/>
    <col min="237" max="237" width="6.75" style="52" customWidth="1"/>
    <col min="238" max="238" width="3.25" style="52" customWidth="1"/>
    <col min="239" max="239" width="6.75" style="52" customWidth="1"/>
    <col min="240" max="240" width="11.875" style="52" customWidth="1"/>
    <col min="241" max="242" width="0" style="52" hidden="1" customWidth="1"/>
    <col min="243" max="243" width="11.875" style="52" customWidth="1"/>
    <col min="244" max="245" width="0" style="52" hidden="1" customWidth="1"/>
    <col min="246" max="246" width="11.875" style="52" customWidth="1"/>
    <col min="247" max="248" width="0" style="52" hidden="1" customWidth="1"/>
    <col min="249" max="249" width="11.875" style="52" customWidth="1"/>
    <col min="250" max="251" width="0" style="52" hidden="1" customWidth="1"/>
    <col min="252" max="252" width="11.875" style="52" customWidth="1"/>
    <col min="253" max="254" width="0" style="52" hidden="1" customWidth="1"/>
    <col min="255" max="255" width="11.875" style="52" customWidth="1"/>
    <col min="256" max="257" width="0" style="52" hidden="1" customWidth="1"/>
    <col min="258" max="258" width="11" style="52" customWidth="1"/>
    <col min="259" max="260" width="0" style="52" hidden="1" customWidth="1"/>
    <col min="261" max="261" width="11" style="52" customWidth="1"/>
    <col min="262" max="263" width="0" style="52" hidden="1" customWidth="1"/>
    <col min="264" max="264" width="11" style="52" customWidth="1"/>
    <col min="265" max="266" width="0" style="52" hidden="1" customWidth="1"/>
    <col min="267" max="267" width="11" style="52" customWidth="1"/>
    <col min="268" max="269" width="0" style="52" hidden="1" customWidth="1"/>
    <col min="270" max="270" width="11" style="52" customWidth="1"/>
    <col min="271" max="272" width="0" style="52" hidden="1" customWidth="1"/>
    <col min="273" max="273" width="11" style="52" customWidth="1"/>
    <col min="274" max="275" width="0" style="52" hidden="1" customWidth="1"/>
    <col min="276" max="276" width="11" style="52" customWidth="1"/>
    <col min="277" max="278" width="0" style="52" hidden="1" customWidth="1"/>
    <col min="279" max="279" width="11" style="52" customWidth="1"/>
    <col min="280" max="281" width="0" style="52" hidden="1" customWidth="1"/>
    <col min="282" max="282" width="11" style="52" customWidth="1"/>
    <col min="283" max="284" width="0" style="52" hidden="1" customWidth="1"/>
    <col min="285" max="285" width="11" style="52" customWidth="1"/>
    <col min="286" max="287" width="0" style="52" hidden="1" customWidth="1"/>
    <col min="288" max="288" width="11" style="52" customWidth="1"/>
    <col min="289" max="290" width="0" style="52" hidden="1" customWidth="1"/>
    <col min="291" max="291" width="11" style="52" customWidth="1"/>
    <col min="292" max="293" width="0" style="52" hidden="1" customWidth="1"/>
    <col min="294" max="294" width="11" style="52" customWidth="1"/>
    <col min="295" max="296" width="0" style="52" hidden="1" customWidth="1"/>
    <col min="297" max="297" width="9" style="52"/>
    <col min="298" max="313" width="6.75" style="52" customWidth="1"/>
    <col min="314" max="492" width="9" style="52"/>
    <col min="493" max="493" width="6.75" style="52" customWidth="1"/>
    <col min="494" max="494" width="3.25" style="52" customWidth="1"/>
    <col min="495" max="495" width="6.75" style="52" customWidth="1"/>
    <col min="496" max="496" width="11.875" style="52" customWidth="1"/>
    <col min="497" max="498" width="0" style="52" hidden="1" customWidth="1"/>
    <col min="499" max="499" width="11.875" style="52" customWidth="1"/>
    <col min="500" max="501" width="0" style="52" hidden="1" customWidth="1"/>
    <col min="502" max="502" width="11.875" style="52" customWidth="1"/>
    <col min="503" max="504" width="0" style="52" hidden="1" customWidth="1"/>
    <col min="505" max="505" width="11.875" style="52" customWidth="1"/>
    <col min="506" max="507" width="0" style="52" hidden="1" customWidth="1"/>
    <col min="508" max="508" width="11.875" style="52" customWidth="1"/>
    <col min="509" max="510" width="0" style="52" hidden="1" customWidth="1"/>
    <col min="511" max="511" width="11.875" style="52" customWidth="1"/>
    <col min="512" max="513" width="0" style="52" hidden="1" customWidth="1"/>
    <col min="514" max="514" width="11" style="52" customWidth="1"/>
    <col min="515" max="516" width="0" style="52" hidden="1" customWidth="1"/>
    <col min="517" max="517" width="11" style="52" customWidth="1"/>
    <col min="518" max="519" width="0" style="52" hidden="1" customWidth="1"/>
    <col min="520" max="520" width="11" style="52" customWidth="1"/>
    <col min="521" max="522" width="0" style="52" hidden="1" customWidth="1"/>
    <col min="523" max="523" width="11" style="52" customWidth="1"/>
    <col min="524" max="525" width="0" style="52" hidden="1" customWidth="1"/>
    <col min="526" max="526" width="11" style="52" customWidth="1"/>
    <col min="527" max="528" width="0" style="52" hidden="1" customWidth="1"/>
    <col min="529" max="529" width="11" style="52" customWidth="1"/>
    <col min="530" max="531" width="0" style="52" hidden="1" customWidth="1"/>
    <col min="532" max="532" width="11" style="52" customWidth="1"/>
    <col min="533" max="534" width="0" style="52" hidden="1" customWidth="1"/>
    <col min="535" max="535" width="11" style="52" customWidth="1"/>
    <col min="536" max="537" width="0" style="52" hidden="1" customWidth="1"/>
    <col min="538" max="538" width="11" style="52" customWidth="1"/>
    <col min="539" max="540" width="0" style="52" hidden="1" customWidth="1"/>
    <col min="541" max="541" width="11" style="52" customWidth="1"/>
    <col min="542" max="543" width="0" style="52" hidden="1" customWidth="1"/>
    <col min="544" max="544" width="11" style="52" customWidth="1"/>
    <col min="545" max="546" width="0" style="52" hidden="1" customWidth="1"/>
    <col min="547" max="547" width="11" style="52" customWidth="1"/>
    <col min="548" max="549" width="0" style="52" hidden="1" customWidth="1"/>
    <col min="550" max="550" width="11" style="52" customWidth="1"/>
    <col min="551" max="552" width="0" style="52" hidden="1" customWidth="1"/>
    <col min="553" max="553" width="9" style="52"/>
    <col min="554" max="569" width="6.75" style="52" customWidth="1"/>
    <col min="570" max="748" width="9" style="52"/>
    <col min="749" max="749" width="6.75" style="52" customWidth="1"/>
    <col min="750" max="750" width="3.25" style="52" customWidth="1"/>
    <col min="751" max="751" width="6.75" style="52" customWidth="1"/>
    <col min="752" max="752" width="11.875" style="52" customWidth="1"/>
    <col min="753" max="754" width="0" style="52" hidden="1" customWidth="1"/>
    <col min="755" max="755" width="11.875" style="52" customWidth="1"/>
    <col min="756" max="757" width="0" style="52" hidden="1" customWidth="1"/>
    <col min="758" max="758" width="11.875" style="52" customWidth="1"/>
    <col min="759" max="760" width="0" style="52" hidden="1" customWidth="1"/>
    <col min="761" max="761" width="11.875" style="52" customWidth="1"/>
    <col min="762" max="763" width="0" style="52" hidden="1" customWidth="1"/>
    <col min="764" max="764" width="11.875" style="52" customWidth="1"/>
    <col min="765" max="766" width="0" style="52" hidden="1" customWidth="1"/>
    <col min="767" max="767" width="11.875" style="52" customWidth="1"/>
    <col min="768" max="769" width="0" style="52" hidden="1" customWidth="1"/>
    <col min="770" max="770" width="11" style="52" customWidth="1"/>
    <col min="771" max="772" width="0" style="52" hidden="1" customWidth="1"/>
    <col min="773" max="773" width="11" style="52" customWidth="1"/>
    <col min="774" max="775" width="0" style="52" hidden="1" customWidth="1"/>
    <col min="776" max="776" width="11" style="52" customWidth="1"/>
    <col min="777" max="778" width="0" style="52" hidden="1" customWidth="1"/>
    <col min="779" max="779" width="11" style="52" customWidth="1"/>
    <col min="780" max="781" width="0" style="52" hidden="1" customWidth="1"/>
    <col min="782" max="782" width="11" style="52" customWidth="1"/>
    <col min="783" max="784" width="0" style="52" hidden="1" customWidth="1"/>
    <col min="785" max="785" width="11" style="52" customWidth="1"/>
    <col min="786" max="787" width="0" style="52" hidden="1" customWidth="1"/>
    <col min="788" max="788" width="11" style="52" customWidth="1"/>
    <col min="789" max="790" width="0" style="52" hidden="1" customWidth="1"/>
    <col min="791" max="791" width="11" style="52" customWidth="1"/>
    <col min="792" max="793" width="0" style="52" hidden="1" customWidth="1"/>
    <col min="794" max="794" width="11" style="52" customWidth="1"/>
    <col min="795" max="796" width="0" style="52" hidden="1" customWidth="1"/>
    <col min="797" max="797" width="11" style="52" customWidth="1"/>
    <col min="798" max="799" width="0" style="52" hidden="1" customWidth="1"/>
    <col min="800" max="800" width="11" style="52" customWidth="1"/>
    <col min="801" max="802" width="0" style="52" hidden="1" customWidth="1"/>
    <col min="803" max="803" width="11" style="52" customWidth="1"/>
    <col min="804" max="805" width="0" style="52" hidden="1" customWidth="1"/>
    <col min="806" max="806" width="11" style="52" customWidth="1"/>
    <col min="807" max="808" width="0" style="52" hidden="1" customWidth="1"/>
    <col min="809" max="809" width="9" style="52"/>
    <col min="810" max="825" width="6.75" style="52" customWidth="1"/>
    <col min="826" max="1004" width="9" style="52"/>
    <col min="1005" max="1005" width="6.75" style="52" customWidth="1"/>
    <col min="1006" max="1006" width="3.25" style="52" customWidth="1"/>
    <col min="1007" max="1007" width="6.75" style="52" customWidth="1"/>
    <col min="1008" max="1008" width="11.875" style="52" customWidth="1"/>
    <col min="1009" max="1010" width="0" style="52" hidden="1" customWidth="1"/>
    <col min="1011" max="1011" width="11.875" style="52" customWidth="1"/>
    <col min="1012" max="1013" width="0" style="52" hidden="1" customWidth="1"/>
    <col min="1014" max="1014" width="11.875" style="52" customWidth="1"/>
    <col min="1015" max="1016" width="0" style="52" hidden="1" customWidth="1"/>
    <col min="1017" max="1017" width="11.875" style="52" customWidth="1"/>
    <col min="1018" max="1019" width="0" style="52" hidden="1" customWidth="1"/>
    <col min="1020" max="1020" width="11.875" style="52" customWidth="1"/>
    <col min="1021" max="1022" width="0" style="52" hidden="1" customWidth="1"/>
    <col min="1023" max="1023" width="11.875" style="52" customWidth="1"/>
    <col min="1024" max="1025" width="0" style="52" hidden="1" customWidth="1"/>
    <col min="1026" max="1026" width="11" style="52" customWidth="1"/>
    <col min="1027" max="1028" width="0" style="52" hidden="1" customWidth="1"/>
    <col min="1029" max="1029" width="11" style="52" customWidth="1"/>
    <col min="1030" max="1031" width="0" style="52" hidden="1" customWidth="1"/>
    <col min="1032" max="1032" width="11" style="52" customWidth="1"/>
    <col min="1033" max="1034" width="0" style="52" hidden="1" customWidth="1"/>
    <col min="1035" max="1035" width="11" style="52" customWidth="1"/>
    <col min="1036" max="1037" width="0" style="52" hidden="1" customWidth="1"/>
    <col min="1038" max="1038" width="11" style="52" customWidth="1"/>
    <col min="1039" max="1040" width="0" style="52" hidden="1" customWidth="1"/>
    <col min="1041" max="1041" width="11" style="52" customWidth="1"/>
    <col min="1042" max="1043" width="0" style="52" hidden="1" customWidth="1"/>
    <col min="1044" max="1044" width="11" style="52" customWidth="1"/>
    <col min="1045" max="1046" width="0" style="52" hidden="1" customWidth="1"/>
    <col min="1047" max="1047" width="11" style="52" customWidth="1"/>
    <col min="1048" max="1049" width="0" style="52" hidden="1" customWidth="1"/>
    <col min="1050" max="1050" width="11" style="52" customWidth="1"/>
    <col min="1051" max="1052" width="0" style="52" hidden="1" customWidth="1"/>
    <col min="1053" max="1053" width="11" style="52" customWidth="1"/>
    <col min="1054" max="1055" width="0" style="52" hidden="1" customWidth="1"/>
    <col min="1056" max="1056" width="11" style="52" customWidth="1"/>
    <col min="1057" max="1058" width="0" style="52" hidden="1" customWidth="1"/>
    <col min="1059" max="1059" width="11" style="52" customWidth="1"/>
    <col min="1060" max="1061" width="0" style="52" hidden="1" customWidth="1"/>
    <col min="1062" max="1062" width="11" style="52" customWidth="1"/>
    <col min="1063" max="1064" width="0" style="52" hidden="1" customWidth="1"/>
    <col min="1065" max="1065" width="9" style="52"/>
    <col min="1066" max="1081" width="6.75" style="52" customWidth="1"/>
    <col min="1082" max="1260" width="9" style="52"/>
    <col min="1261" max="1261" width="6.75" style="52" customWidth="1"/>
    <col min="1262" max="1262" width="3.25" style="52" customWidth="1"/>
    <col min="1263" max="1263" width="6.75" style="52" customWidth="1"/>
    <col min="1264" max="1264" width="11.875" style="52" customWidth="1"/>
    <col min="1265" max="1266" width="0" style="52" hidden="1" customWidth="1"/>
    <col min="1267" max="1267" width="11.875" style="52" customWidth="1"/>
    <col min="1268" max="1269" width="0" style="52" hidden="1" customWidth="1"/>
    <col min="1270" max="1270" width="11.875" style="52" customWidth="1"/>
    <col min="1271" max="1272" width="0" style="52" hidden="1" customWidth="1"/>
    <col min="1273" max="1273" width="11.875" style="52" customWidth="1"/>
    <col min="1274" max="1275" width="0" style="52" hidden="1" customWidth="1"/>
    <col min="1276" max="1276" width="11.875" style="52" customWidth="1"/>
    <col min="1277" max="1278" width="0" style="52" hidden="1" customWidth="1"/>
    <col min="1279" max="1279" width="11.875" style="52" customWidth="1"/>
    <col min="1280" max="1281" width="0" style="52" hidden="1" customWidth="1"/>
    <col min="1282" max="1282" width="11" style="52" customWidth="1"/>
    <col min="1283" max="1284" width="0" style="52" hidden="1" customWidth="1"/>
    <col min="1285" max="1285" width="11" style="52" customWidth="1"/>
    <col min="1286" max="1287" width="0" style="52" hidden="1" customWidth="1"/>
    <col min="1288" max="1288" width="11" style="52" customWidth="1"/>
    <col min="1289" max="1290" width="0" style="52" hidden="1" customWidth="1"/>
    <col min="1291" max="1291" width="11" style="52" customWidth="1"/>
    <col min="1292" max="1293" width="0" style="52" hidden="1" customWidth="1"/>
    <col min="1294" max="1294" width="11" style="52" customWidth="1"/>
    <col min="1295" max="1296" width="0" style="52" hidden="1" customWidth="1"/>
    <col min="1297" max="1297" width="11" style="52" customWidth="1"/>
    <col min="1298" max="1299" width="0" style="52" hidden="1" customWidth="1"/>
    <col min="1300" max="1300" width="11" style="52" customWidth="1"/>
    <col min="1301" max="1302" width="0" style="52" hidden="1" customWidth="1"/>
    <col min="1303" max="1303" width="11" style="52" customWidth="1"/>
    <col min="1304" max="1305" width="0" style="52" hidden="1" customWidth="1"/>
    <col min="1306" max="1306" width="11" style="52" customWidth="1"/>
    <col min="1307" max="1308" width="0" style="52" hidden="1" customWidth="1"/>
    <col min="1309" max="1309" width="11" style="52" customWidth="1"/>
    <col min="1310" max="1311" width="0" style="52" hidden="1" customWidth="1"/>
    <col min="1312" max="1312" width="11" style="52" customWidth="1"/>
    <col min="1313" max="1314" width="0" style="52" hidden="1" customWidth="1"/>
    <col min="1315" max="1315" width="11" style="52" customWidth="1"/>
    <col min="1316" max="1317" width="0" style="52" hidden="1" customWidth="1"/>
    <col min="1318" max="1318" width="11" style="52" customWidth="1"/>
    <col min="1319" max="1320" width="0" style="52" hidden="1" customWidth="1"/>
    <col min="1321" max="1321" width="9" style="52"/>
    <col min="1322" max="1337" width="6.75" style="52" customWidth="1"/>
    <col min="1338" max="1516" width="9" style="52"/>
    <col min="1517" max="1517" width="6.75" style="52" customWidth="1"/>
    <col min="1518" max="1518" width="3.25" style="52" customWidth="1"/>
    <col min="1519" max="1519" width="6.75" style="52" customWidth="1"/>
    <col min="1520" max="1520" width="11.875" style="52" customWidth="1"/>
    <col min="1521" max="1522" width="0" style="52" hidden="1" customWidth="1"/>
    <col min="1523" max="1523" width="11.875" style="52" customWidth="1"/>
    <col min="1524" max="1525" width="0" style="52" hidden="1" customWidth="1"/>
    <col min="1526" max="1526" width="11.875" style="52" customWidth="1"/>
    <col min="1527" max="1528" width="0" style="52" hidden="1" customWidth="1"/>
    <col min="1529" max="1529" width="11.875" style="52" customWidth="1"/>
    <col min="1530" max="1531" width="0" style="52" hidden="1" customWidth="1"/>
    <col min="1532" max="1532" width="11.875" style="52" customWidth="1"/>
    <col min="1533" max="1534" width="0" style="52" hidden="1" customWidth="1"/>
    <col min="1535" max="1535" width="11.875" style="52" customWidth="1"/>
    <col min="1536" max="1537" width="0" style="52" hidden="1" customWidth="1"/>
    <col min="1538" max="1538" width="11" style="52" customWidth="1"/>
    <col min="1539" max="1540" width="0" style="52" hidden="1" customWidth="1"/>
    <col min="1541" max="1541" width="11" style="52" customWidth="1"/>
    <col min="1542" max="1543" width="0" style="52" hidden="1" customWidth="1"/>
    <col min="1544" max="1544" width="11" style="52" customWidth="1"/>
    <col min="1545" max="1546" width="0" style="52" hidden="1" customWidth="1"/>
    <col min="1547" max="1547" width="11" style="52" customWidth="1"/>
    <col min="1548" max="1549" width="0" style="52" hidden="1" customWidth="1"/>
    <col min="1550" max="1550" width="11" style="52" customWidth="1"/>
    <col min="1551" max="1552" width="0" style="52" hidden="1" customWidth="1"/>
    <col min="1553" max="1553" width="11" style="52" customWidth="1"/>
    <col min="1554" max="1555" width="0" style="52" hidden="1" customWidth="1"/>
    <col min="1556" max="1556" width="11" style="52" customWidth="1"/>
    <col min="1557" max="1558" width="0" style="52" hidden="1" customWidth="1"/>
    <col min="1559" max="1559" width="11" style="52" customWidth="1"/>
    <col min="1560" max="1561" width="0" style="52" hidden="1" customWidth="1"/>
    <col min="1562" max="1562" width="11" style="52" customWidth="1"/>
    <col min="1563" max="1564" width="0" style="52" hidden="1" customWidth="1"/>
    <col min="1565" max="1565" width="11" style="52" customWidth="1"/>
    <col min="1566" max="1567" width="0" style="52" hidden="1" customWidth="1"/>
    <col min="1568" max="1568" width="11" style="52" customWidth="1"/>
    <col min="1569" max="1570" width="0" style="52" hidden="1" customWidth="1"/>
    <col min="1571" max="1571" width="11" style="52" customWidth="1"/>
    <col min="1572" max="1573" width="0" style="52" hidden="1" customWidth="1"/>
    <col min="1574" max="1574" width="11" style="52" customWidth="1"/>
    <col min="1575" max="1576" width="0" style="52" hidden="1" customWidth="1"/>
    <col min="1577" max="1577" width="9" style="52"/>
    <col min="1578" max="1593" width="6.75" style="52" customWidth="1"/>
    <col min="1594" max="1772" width="9" style="52"/>
    <col min="1773" max="1773" width="6.75" style="52" customWidth="1"/>
    <col min="1774" max="1774" width="3.25" style="52" customWidth="1"/>
    <col min="1775" max="1775" width="6.75" style="52" customWidth="1"/>
    <col min="1776" max="1776" width="11.875" style="52" customWidth="1"/>
    <col min="1777" max="1778" width="0" style="52" hidden="1" customWidth="1"/>
    <col min="1779" max="1779" width="11.875" style="52" customWidth="1"/>
    <col min="1780" max="1781" width="0" style="52" hidden="1" customWidth="1"/>
    <col min="1782" max="1782" width="11.875" style="52" customWidth="1"/>
    <col min="1783" max="1784" width="0" style="52" hidden="1" customWidth="1"/>
    <col min="1785" max="1785" width="11.875" style="52" customWidth="1"/>
    <col min="1786" max="1787" width="0" style="52" hidden="1" customWidth="1"/>
    <col min="1788" max="1788" width="11.875" style="52" customWidth="1"/>
    <col min="1789" max="1790" width="0" style="52" hidden="1" customWidth="1"/>
    <col min="1791" max="1791" width="11.875" style="52" customWidth="1"/>
    <col min="1792" max="1793" width="0" style="52" hidden="1" customWidth="1"/>
    <col min="1794" max="1794" width="11" style="52" customWidth="1"/>
    <col min="1795" max="1796" width="0" style="52" hidden="1" customWidth="1"/>
    <col min="1797" max="1797" width="11" style="52" customWidth="1"/>
    <col min="1798" max="1799" width="0" style="52" hidden="1" customWidth="1"/>
    <col min="1800" max="1800" width="11" style="52" customWidth="1"/>
    <col min="1801" max="1802" width="0" style="52" hidden="1" customWidth="1"/>
    <col min="1803" max="1803" width="11" style="52" customWidth="1"/>
    <col min="1804" max="1805" width="0" style="52" hidden="1" customWidth="1"/>
    <col min="1806" max="1806" width="11" style="52" customWidth="1"/>
    <col min="1807" max="1808" width="0" style="52" hidden="1" customWidth="1"/>
    <col min="1809" max="1809" width="11" style="52" customWidth="1"/>
    <col min="1810" max="1811" width="0" style="52" hidden="1" customWidth="1"/>
    <col min="1812" max="1812" width="11" style="52" customWidth="1"/>
    <col min="1813" max="1814" width="0" style="52" hidden="1" customWidth="1"/>
    <col min="1815" max="1815" width="11" style="52" customWidth="1"/>
    <col min="1816" max="1817" width="0" style="52" hidden="1" customWidth="1"/>
    <col min="1818" max="1818" width="11" style="52" customWidth="1"/>
    <col min="1819" max="1820" width="0" style="52" hidden="1" customWidth="1"/>
    <col min="1821" max="1821" width="11" style="52" customWidth="1"/>
    <col min="1822" max="1823" width="0" style="52" hidden="1" customWidth="1"/>
    <col min="1824" max="1824" width="11" style="52" customWidth="1"/>
    <col min="1825" max="1826" width="0" style="52" hidden="1" customWidth="1"/>
    <col min="1827" max="1827" width="11" style="52" customWidth="1"/>
    <col min="1828" max="1829" width="0" style="52" hidden="1" customWidth="1"/>
    <col min="1830" max="1830" width="11" style="52" customWidth="1"/>
    <col min="1831" max="1832" width="0" style="52" hidden="1" customWidth="1"/>
    <col min="1833" max="1833" width="9" style="52"/>
    <col min="1834" max="1849" width="6.75" style="52" customWidth="1"/>
    <col min="1850" max="2028" width="9" style="52"/>
    <col min="2029" max="2029" width="6.75" style="52" customWidth="1"/>
    <col min="2030" max="2030" width="3.25" style="52" customWidth="1"/>
    <col min="2031" max="2031" width="6.75" style="52" customWidth="1"/>
    <col min="2032" max="2032" width="11.875" style="52" customWidth="1"/>
    <col min="2033" max="2034" width="0" style="52" hidden="1" customWidth="1"/>
    <col min="2035" max="2035" width="11.875" style="52" customWidth="1"/>
    <col min="2036" max="2037" width="0" style="52" hidden="1" customWidth="1"/>
    <col min="2038" max="2038" width="11.875" style="52" customWidth="1"/>
    <col min="2039" max="2040" width="0" style="52" hidden="1" customWidth="1"/>
    <col min="2041" max="2041" width="11.875" style="52" customWidth="1"/>
    <col min="2042" max="2043" width="0" style="52" hidden="1" customWidth="1"/>
    <col min="2044" max="2044" width="11.875" style="52" customWidth="1"/>
    <col min="2045" max="2046" width="0" style="52" hidden="1" customWidth="1"/>
    <col min="2047" max="2047" width="11.875" style="52" customWidth="1"/>
    <col min="2048" max="2049" width="0" style="52" hidden="1" customWidth="1"/>
    <col min="2050" max="2050" width="11" style="52" customWidth="1"/>
    <col min="2051" max="2052" width="0" style="52" hidden="1" customWidth="1"/>
    <col min="2053" max="2053" width="11" style="52" customWidth="1"/>
    <col min="2054" max="2055" width="0" style="52" hidden="1" customWidth="1"/>
    <col min="2056" max="2056" width="11" style="52" customWidth="1"/>
    <col min="2057" max="2058" width="0" style="52" hidden="1" customWidth="1"/>
    <col min="2059" max="2059" width="11" style="52" customWidth="1"/>
    <col min="2060" max="2061" width="0" style="52" hidden="1" customWidth="1"/>
    <col min="2062" max="2062" width="11" style="52" customWidth="1"/>
    <col min="2063" max="2064" width="0" style="52" hidden="1" customWidth="1"/>
    <col min="2065" max="2065" width="11" style="52" customWidth="1"/>
    <col min="2066" max="2067" width="0" style="52" hidden="1" customWidth="1"/>
    <col min="2068" max="2068" width="11" style="52" customWidth="1"/>
    <col min="2069" max="2070" width="0" style="52" hidden="1" customWidth="1"/>
    <col min="2071" max="2071" width="11" style="52" customWidth="1"/>
    <col min="2072" max="2073" width="0" style="52" hidden="1" customWidth="1"/>
    <col min="2074" max="2074" width="11" style="52" customWidth="1"/>
    <col min="2075" max="2076" width="0" style="52" hidden="1" customWidth="1"/>
    <col min="2077" max="2077" width="11" style="52" customWidth="1"/>
    <col min="2078" max="2079" width="0" style="52" hidden="1" customWidth="1"/>
    <col min="2080" max="2080" width="11" style="52" customWidth="1"/>
    <col min="2081" max="2082" width="0" style="52" hidden="1" customWidth="1"/>
    <col min="2083" max="2083" width="11" style="52" customWidth="1"/>
    <col min="2084" max="2085" width="0" style="52" hidden="1" customWidth="1"/>
    <col min="2086" max="2086" width="11" style="52" customWidth="1"/>
    <col min="2087" max="2088" width="0" style="52" hidden="1" customWidth="1"/>
    <col min="2089" max="2089" width="9" style="52"/>
    <col min="2090" max="2105" width="6.75" style="52" customWidth="1"/>
    <col min="2106" max="2284" width="9" style="52"/>
    <col min="2285" max="2285" width="6.75" style="52" customWidth="1"/>
    <col min="2286" max="2286" width="3.25" style="52" customWidth="1"/>
    <col min="2287" max="2287" width="6.75" style="52" customWidth="1"/>
    <col min="2288" max="2288" width="11.875" style="52" customWidth="1"/>
    <col min="2289" max="2290" width="0" style="52" hidden="1" customWidth="1"/>
    <col min="2291" max="2291" width="11.875" style="52" customWidth="1"/>
    <col min="2292" max="2293" width="0" style="52" hidden="1" customWidth="1"/>
    <col min="2294" max="2294" width="11.875" style="52" customWidth="1"/>
    <col min="2295" max="2296" width="0" style="52" hidden="1" customWidth="1"/>
    <col min="2297" max="2297" width="11.875" style="52" customWidth="1"/>
    <col min="2298" max="2299" width="0" style="52" hidden="1" customWidth="1"/>
    <col min="2300" max="2300" width="11.875" style="52" customWidth="1"/>
    <col min="2301" max="2302" width="0" style="52" hidden="1" customWidth="1"/>
    <col min="2303" max="2303" width="11.875" style="52" customWidth="1"/>
    <col min="2304" max="2305" width="0" style="52" hidden="1" customWidth="1"/>
    <col min="2306" max="2306" width="11" style="52" customWidth="1"/>
    <col min="2307" max="2308" width="0" style="52" hidden="1" customWidth="1"/>
    <col min="2309" max="2309" width="11" style="52" customWidth="1"/>
    <col min="2310" max="2311" width="0" style="52" hidden="1" customWidth="1"/>
    <col min="2312" max="2312" width="11" style="52" customWidth="1"/>
    <col min="2313" max="2314" width="0" style="52" hidden="1" customWidth="1"/>
    <col min="2315" max="2315" width="11" style="52" customWidth="1"/>
    <col min="2316" max="2317" width="0" style="52" hidden="1" customWidth="1"/>
    <col min="2318" max="2318" width="11" style="52" customWidth="1"/>
    <col min="2319" max="2320" width="0" style="52" hidden="1" customWidth="1"/>
    <col min="2321" max="2321" width="11" style="52" customWidth="1"/>
    <col min="2322" max="2323" width="0" style="52" hidden="1" customWidth="1"/>
    <col min="2324" max="2324" width="11" style="52" customWidth="1"/>
    <col min="2325" max="2326" width="0" style="52" hidden="1" customWidth="1"/>
    <col min="2327" max="2327" width="11" style="52" customWidth="1"/>
    <col min="2328" max="2329" width="0" style="52" hidden="1" customWidth="1"/>
    <col min="2330" max="2330" width="11" style="52" customWidth="1"/>
    <col min="2331" max="2332" width="0" style="52" hidden="1" customWidth="1"/>
    <col min="2333" max="2333" width="11" style="52" customWidth="1"/>
    <col min="2334" max="2335" width="0" style="52" hidden="1" customWidth="1"/>
    <col min="2336" max="2336" width="11" style="52" customWidth="1"/>
    <col min="2337" max="2338" width="0" style="52" hidden="1" customWidth="1"/>
    <col min="2339" max="2339" width="11" style="52" customWidth="1"/>
    <col min="2340" max="2341" width="0" style="52" hidden="1" customWidth="1"/>
    <col min="2342" max="2342" width="11" style="52" customWidth="1"/>
    <col min="2343" max="2344" width="0" style="52" hidden="1" customWidth="1"/>
    <col min="2345" max="2345" width="9" style="52"/>
    <col min="2346" max="2361" width="6.75" style="52" customWidth="1"/>
    <col min="2362" max="2540" width="9" style="52"/>
    <col min="2541" max="2541" width="6.75" style="52" customWidth="1"/>
    <col min="2542" max="2542" width="3.25" style="52" customWidth="1"/>
    <col min="2543" max="2543" width="6.75" style="52" customWidth="1"/>
    <col min="2544" max="2544" width="11.875" style="52" customWidth="1"/>
    <col min="2545" max="2546" width="0" style="52" hidden="1" customWidth="1"/>
    <col min="2547" max="2547" width="11.875" style="52" customWidth="1"/>
    <col min="2548" max="2549" width="0" style="52" hidden="1" customWidth="1"/>
    <col min="2550" max="2550" width="11.875" style="52" customWidth="1"/>
    <col min="2551" max="2552" width="0" style="52" hidden="1" customWidth="1"/>
    <col min="2553" max="2553" width="11.875" style="52" customWidth="1"/>
    <col min="2554" max="2555" width="0" style="52" hidden="1" customWidth="1"/>
    <col min="2556" max="2556" width="11.875" style="52" customWidth="1"/>
    <col min="2557" max="2558" width="0" style="52" hidden="1" customWidth="1"/>
    <col min="2559" max="2559" width="11.875" style="52" customWidth="1"/>
    <col min="2560" max="2561" width="0" style="52" hidden="1" customWidth="1"/>
    <col min="2562" max="2562" width="11" style="52" customWidth="1"/>
    <col min="2563" max="2564" width="0" style="52" hidden="1" customWidth="1"/>
    <col min="2565" max="2565" width="11" style="52" customWidth="1"/>
    <col min="2566" max="2567" width="0" style="52" hidden="1" customWidth="1"/>
    <col min="2568" max="2568" width="11" style="52" customWidth="1"/>
    <col min="2569" max="2570" width="0" style="52" hidden="1" customWidth="1"/>
    <col min="2571" max="2571" width="11" style="52" customWidth="1"/>
    <col min="2572" max="2573" width="0" style="52" hidden="1" customWidth="1"/>
    <col min="2574" max="2574" width="11" style="52" customWidth="1"/>
    <col min="2575" max="2576" width="0" style="52" hidden="1" customWidth="1"/>
    <col min="2577" max="2577" width="11" style="52" customWidth="1"/>
    <col min="2578" max="2579" width="0" style="52" hidden="1" customWidth="1"/>
    <col min="2580" max="2580" width="11" style="52" customWidth="1"/>
    <col min="2581" max="2582" width="0" style="52" hidden="1" customWidth="1"/>
    <col min="2583" max="2583" width="11" style="52" customWidth="1"/>
    <col min="2584" max="2585" width="0" style="52" hidden="1" customWidth="1"/>
    <col min="2586" max="2586" width="11" style="52" customWidth="1"/>
    <col min="2587" max="2588" width="0" style="52" hidden="1" customWidth="1"/>
    <col min="2589" max="2589" width="11" style="52" customWidth="1"/>
    <col min="2590" max="2591" width="0" style="52" hidden="1" customWidth="1"/>
    <col min="2592" max="2592" width="11" style="52" customWidth="1"/>
    <col min="2593" max="2594" width="0" style="52" hidden="1" customWidth="1"/>
    <col min="2595" max="2595" width="11" style="52" customWidth="1"/>
    <col min="2596" max="2597" width="0" style="52" hidden="1" customWidth="1"/>
    <col min="2598" max="2598" width="11" style="52" customWidth="1"/>
    <col min="2599" max="2600" width="0" style="52" hidden="1" customWidth="1"/>
    <col min="2601" max="2601" width="9" style="52"/>
    <col min="2602" max="2617" width="6.75" style="52" customWidth="1"/>
    <col min="2618" max="2796" width="9" style="52"/>
    <col min="2797" max="2797" width="6.75" style="52" customWidth="1"/>
    <col min="2798" max="2798" width="3.25" style="52" customWidth="1"/>
    <col min="2799" max="2799" width="6.75" style="52" customWidth="1"/>
    <col min="2800" max="2800" width="11.875" style="52" customWidth="1"/>
    <col min="2801" max="2802" width="0" style="52" hidden="1" customWidth="1"/>
    <col min="2803" max="2803" width="11.875" style="52" customWidth="1"/>
    <col min="2804" max="2805" width="0" style="52" hidden="1" customWidth="1"/>
    <col min="2806" max="2806" width="11.875" style="52" customWidth="1"/>
    <col min="2807" max="2808" width="0" style="52" hidden="1" customWidth="1"/>
    <col min="2809" max="2809" width="11.875" style="52" customWidth="1"/>
    <col min="2810" max="2811" width="0" style="52" hidden="1" customWidth="1"/>
    <col min="2812" max="2812" width="11.875" style="52" customWidth="1"/>
    <col min="2813" max="2814" width="0" style="52" hidden="1" customWidth="1"/>
    <col min="2815" max="2815" width="11.875" style="52" customWidth="1"/>
    <col min="2816" max="2817" width="0" style="52" hidden="1" customWidth="1"/>
    <col min="2818" max="2818" width="11" style="52" customWidth="1"/>
    <col min="2819" max="2820" width="0" style="52" hidden="1" customWidth="1"/>
    <col min="2821" max="2821" width="11" style="52" customWidth="1"/>
    <col min="2822" max="2823" width="0" style="52" hidden="1" customWidth="1"/>
    <col min="2824" max="2824" width="11" style="52" customWidth="1"/>
    <col min="2825" max="2826" width="0" style="52" hidden="1" customWidth="1"/>
    <col min="2827" max="2827" width="11" style="52" customWidth="1"/>
    <col min="2828" max="2829" width="0" style="52" hidden="1" customWidth="1"/>
    <col min="2830" max="2830" width="11" style="52" customWidth="1"/>
    <col min="2831" max="2832" width="0" style="52" hidden="1" customWidth="1"/>
    <col min="2833" max="2833" width="11" style="52" customWidth="1"/>
    <col min="2834" max="2835" width="0" style="52" hidden="1" customWidth="1"/>
    <col min="2836" max="2836" width="11" style="52" customWidth="1"/>
    <col min="2837" max="2838" width="0" style="52" hidden="1" customWidth="1"/>
    <col min="2839" max="2839" width="11" style="52" customWidth="1"/>
    <col min="2840" max="2841" width="0" style="52" hidden="1" customWidth="1"/>
    <col min="2842" max="2842" width="11" style="52" customWidth="1"/>
    <col min="2843" max="2844" width="0" style="52" hidden="1" customWidth="1"/>
    <col min="2845" max="2845" width="11" style="52" customWidth="1"/>
    <col min="2846" max="2847" width="0" style="52" hidden="1" customWidth="1"/>
    <col min="2848" max="2848" width="11" style="52" customWidth="1"/>
    <col min="2849" max="2850" width="0" style="52" hidden="1" customWidth="1"/>
    <col min="2851" max="2851" width="11" style="52" customWidth="1"/>
    <col min="2852" max="2853" width="0" style="52" hidden="1" customWidth="1"/>
    <col min="2854" max="2854" width="11" style="52" customWidth="1"/>
    <col min="2855" max="2856" width="0" style="52" hidden="1" customWidth="1"/>
    <col min="2857" max="2857" width="9" style="52"/>
    <col min="2858" max="2873" width="6.75" style="52" customWidth="1"/>
    <col min="2874" max="3052" width="9" style="52"/>
    <col min="3053" max="3053" width="6.75" style="52" customWidth="1"/>
    <col min="3054" max="3054" width="3.25" style="52" customWidth="1"/>
    <col min="3055" max="3055" width="6.75" style="52" customWidth="1"/>
    <col min="3056" max="3056" width="11.875" style="52" customWidth="1"/>
    <col min="3057" max="3058" width="0" style="52" hidden="1" customWidth="1"/>
    <col min="3059" max="3059" width="11.875" style="52" customWidth="1"/>
    <col min="3060" max="3061" width="0" style="52" hidden="1" customWidth="1"/>
    <col min="3062" max="3062" width="11.875" style="52" customWidth="1"/>
    <col min="3063" max="3064" width="0" style="52" hidden="1" customWidth="1"/>
    <col min="3065" max="3065" width="11.875" style="52" customWidth="1"/>
    <col min="3066" max="3067" width="0" style="52" hidden="1" customWidth="1"/>
    <col min="3068" max="3068" width="11.875" style="52" customWidth="1"/>
    <col min="3069" max="3070" width="0" style="52" hidden="1" customWidth="1"/>
    <col min="3071" max="3071" width="11.875" style="52" customWidth="1"/>
    <col min="3072" max="3073" width="0" style="52" hidden="1" customWidth="1"/>
    <col min="3074" max="3074" width="11" style="52" customWidth="1"/>
    <col min="3075" max="3076" width="0" style="52" hidden="1" customWidth="1"/>
    <col min="3077" max="3077" width="11" style="52" customWidth="1"/>
    <col min="3078" max="3079" width="0" style="52" hidden="1" customWidth="1"/>
    <col min="3080" max="3080" width="11" style="52" customWidth="1"/>
    <col min="3081" max="3082" width="0" style="52" hidden="1" customWidth="1"/>
    <col min="3083" max="3083" width="11" style="52" customWidth="1"/>
    <col min="3084" max="3085" width="0" style="52" hidden="1" customWidth="1"/>
    <col min="3086" max="3086" width="11" style="52" customWidth="1"/>
    <col min="3087" max="3088" width="0" style="52" hidden="1" customWidth="1"/>
    <col min="3089" max="3089" width="11" style="52" customWidth="1"/>
    <col min="3090" max="3091" width="0" style="52" hidden="1" customWidth="1"/>
    <col min="3092" max="3092" width="11" style="52" customWidth="1"/>
    <col min="3093" max="3094" width="0" style="52" hidden="1" customWidth="1"/>
    <col min="3095" max="3095" width="11" style="52" customWidth="1"/>
    <col min="3096" max="3097" width="0" style="52" hidden="1" customWidth="1"/>
    <col min="3098" max="3098" width="11" style="52" customWidth="1"/>
    <col min="3099" max="3100" width="0" style="52" hidden="1" customWidth="1"/>
    <col min="3101" max="3101" width="11" style="52" customWidth="1"/>
    <col min="3102" max="3103" width="0" style="52" hidden="1" customWidth="1"/>
    <col min="3104" max="3104" width="11" style="52" customWidth="1"/>
    <col min="3105" max="3106" width="0" style="52" hidden="1" customWidth="1"/>
    <col min="3107" max="3107" width="11" style="52" customWidth="1"/>
    <col min="3108" max="3109" width="0" style="52" hidden="1" customWidth="1"/>
    <col min="3110" max="3110" width="11" style="52" customWidth="1"/>
    <col min="3111" max="3112" width="0" style="52" hidden="1" customWidth="1"/>
    <col min="3113" max="3113" width="9" style="52"/>
    <col min="3114" max="3129" width="6.75" style="52" customWidth="1"/>
    <col min="3130" max="3308" width="9" style="52"/>
    <col min="3309" max="3309" width="6.75" style="52" customWidth="1"/>
    <col min="3310" max="3310" width="3.25" style="52" customWidth="1"/>
    <col min="3311" max="3311" width="6.75" style="52" customWidth="1"/>
    <col min="3312" max="3312" width="11.875" style="52" customWidth="1"/>
    <col min="3313" max="3314" width="0" style="52" hidden="1" customWidth="1"/>
    <col min="3315" max="3315" width="11.875" style="52" customWidth="1"/>
    <col min="3316" max="3317" width="0" style="52" hidden="1" customWidth="1"/>
    <col min="3318" max="3318" width="11.875" style="52" customWidth="1"/>
    <col min="3319" max="3320" width="0" style="52" hidden="1" customWidth="1"/>
    <col min="3321" max="3321" width="11.875" style="52" customWidth="1"/>
    <col min="3322" max="3323" width="0" style="52" hidden="1" customWidth="1"/>
    <col min="3324" max="3324" width="11.875" style="52" customWidth="1"/>
    <col min="3325" max="3326" width="0" style="52" hidden="1" customWidth="1"/>
    <col min="3327" max="3327" width="11.875" style="52" customWidth="1"/>
    <col min="3328" max="3329" width="0" style="52" hidden="1" customWidth="1"/>
    <col min="3330" max="3330" width="11" style="52" customWidth="1"/>
    <col min="3331" max="3332" width="0" style="52" hidden="1" customWidth="1"/>
    <col min="3333" max="3333" width="11" style="52" customWidth="1"/>
    <col min="3334" max="3335" width="0" style="52" hidden="1" customWidth="1"/>
    <col min="3336" max="3336" width="11" style="52" customWidth="1"/>
    <col min="3337" max="3338" width="0" style="52" hidden="1" customWidth="1"/>
    <col min="3339" max="3339" width="11" style="52" customWidth="1"/>
    <col min="3340" max="3341" width="0" style="52" hidden="1" customWidth="1"/>
    <col min="3342" max="3342" width="11" style="52" customWidth="1"/>
    <col min="3343" max="3344" width="0" style="52" hidden="1" customWidth="1"/>
    <col min="3345" max="3345" width="11" style="52" customWidth="1"/>
    <col min="3346" max="3347" width="0" style="52" hidden="1" customWidth="1"/>
    <col min="3348" max="3348" width="11" style="52" customWidth="1"/>
    <col min="3349" max="3350" width="0" style="52" hidden="1" customWidth="1"/>
    <col min="3351" max="3351" width="11" style="52" customWidth="1"/>
    <col min="3352" max="3353" width="0" style="52" hidden="1" customWidth="1"/>
    <col min="3354" max="3354" width="11" style="52" customWidth="1"/>
    <col min="3355" max="3356" width="0" style="52" hidden="1" customWidth="1"/>
    <col min="3357" max="3357" width="11" style="52" customWidth="1"/>
    <col min="3358" max="3359" width="0" style="52" hidden="1" customWidth="1"/>
    <col min="3360" max="3360" width="11" style="52" customWidth="1"/>
    <col min="3361" max="3362" width="0" style="52" hidden="1" customWidth="1"/>
    <col min="3363" max="3363" width="11" style="52" customWidth="1"/>
    <col min="3364" max="3365" width="0" style="52" hidden="1" customWidth="1"/>
    <col min="3366" max="3366" width="11" style="52" customWidth="1"/>
    <col min="3367" max="3368" width="0" style="52" hidden="1" customWidth="1"/>
    <col min="3369" max="3369" width="9" style="52"/>
    <col min="3370" max="3385" width="6.75" style="52" customWidth="1"/>
    <col min="3386" max="3564" width="9" style="52"/>
    <col min="3565" max="3565" width="6.75" style="52" customWidth="1"/>
    <col min="3566" max="3566" width="3.25" style="52" customWidth="1"/>
    <col min="3567" max="3567" width="6.75" style="52" customWidth="1"/>
    <col min="3568" max="3568" width="11.875" style="52" customWidth="1"/>
    <col min="3569" max="3570" width="0" style="52" hidden="1" customWidth="1"/>
    <col min="3571" max="3571" width="11.875" style="52" customWidth="1"/>
    <col min="3572" max="3573" width="0" style="52" hidden="1" customWidth="1"/>
    <col min="3574" max="3574" width="11.875" style="52" customWidth="1"/>
    <col min="3575" max="3576" width="0" style="52" hidden="1" customWidth="1"/>
    <col min="3577" max="3577" width="11.875" style="52" customWidth="1"/>
    <col min="3578" max="3579" width="0" style="52" hidden="1" customWidth="1"/>
    <col min="3580" max="3580" width="11.875" style="52" customWidth="1"/>
    <col min="3581" max="3582" width="0" style="52" hidden="1" customWidth="1"/>
    <col min="3583" max="3583" width="11.875" style="52" customWidth="1"/>
    <col min="3584" max="3585" width="0" style="52" hidden="1" customWidth="1"/>
    <col min="3586" max="3586" width="11" style="52" customWidth="1"/>
    <col min="3587" max="3588" width="0" style="52" hidden="1" customWidth="1"/>
    <col min="3589" max="3589" width="11" style="52" customWidth="1"/>
    <col min="3590" max="3591" width="0" style="52" hidden="1" customWidth="1"/>
    <col min="3592" max="3592" width="11" style="52" customWidth="1"/>
    <col min="3593" max="3594" width="0" style="52" hidden="1" customWidth="1"/>
    <col min="3595" max="3595" width="11" style="52" customWidth="1"/>
    <col min="3596" max="3597" width="0" style="52" hidden="1" customWidth="1"/>
    <col min="3598" max="3598" width="11" style="52" customWidth="1"/>
    <col min="3599" max="3600" width="0" style="52" hidden="1" customWidth="1"/>
    <col min="3601" max="3601" width="11" style="52" customWidth="1"/>
    <col min="3602" max="3603" width="0" style="52" hidden="1" customWidth="1"/>
    <col min="3604" max="3604" width="11" style="52" customWidth="1"/>
    <col min="3605" max="3606" width="0" style="52" hidden="1" customWidth="1"/>
    <col min="3607" max="3607" width="11" style="52" customWidth="1"/>
    <col min="3608" max="3609" width="0" style="52" hidden="1" customWidth="1"/>
    <col min="3610" max="3610" width="11" style="52" customWidth="1"/>
    <col min="3611" max="3612" width="0" style="52" hidden="1" customWidth="1"/>
    <col min="3613" max="3613" width="11" style="52" customWidth="1"/>
    <col min="3614" max="3615" width="0" style="52" hidden="1" customWidth="1"/>
    <col min="3616" max="3616" width="11" style="52" customWidth="1"/>
    <col min="3617" max="3618" width="0" style="52" hidden="1" customWidth="1"/>
    <col min="3619" max="3619" width="11" style="52" customWidth="1"/>
    <col min="3620" max="3621" width="0" style="52" hidden="1" customWidth="1"/>
    <col min="3622" max="3622" width="11" style="52" customWidth="1"/>
    <col min="3623" max="3624" width="0" style="52" hidden="1" customWidth="1"/>
    <col min="3625" max="3625" width="9" style="52"/>
    <col min="3626" max="3641" width="6.75" style="52" customWidth="1"/>
    <col min="3642" max="3820" width="9" style="52"/>
    <col min="3821" max="3821" width="6.75" style="52" customWidth="1"/>
    <col min="3822" max="3822" width="3.25" style="52" customWidth="1"/>
    <col min="3823" max="3823" width="6.75" style="52" customWidth="1"/>
    <col min="3824" max="3824" width="11.875" style="52" customWidth="1"/>
    <col min="3825" max="3826" width="0" style="52" hidden="1" customWidth="1"/>
    <col min="3827" max="3827" width="11.875" style="52" customWidth="1"/>
    <col min="3828" max="3829" width="0" style="52" hidden="1" customWidth="1"/>
    <col min="3830" max="3830" width="11.875" style="52" customWidth="1"/>
    <col min="3831" max="3832" width="0" style="52" hidden="1" customWidth="1"/>
    <col min="3833" max="3833" width="11.875" style="52" customWidth="1"/>
    <col min="3834" max="3835" width="0" style="52" hidden="1" customWidth="1"/>
    <col min="3836" max="3836" width="11.875" style="52" customWidth="1"/>
    <col min="3837" max="3838" width="0" style="52" hidden="1" customWidth="1"/>
    <col min="3839" max="3839" width="11.875" style="52" customWidth="1"/>
    <col min="3840" max="3841" width="0" style="52" hidden="1" customWidth="1"/>
    <col min="3842" max="3842" width="11" style="52" customWidth="1"/>
    <col min="3843" max="3844" width="0" style="52" hidden="1" customWidth="1"/>
    <col min="3845" max="3845" width="11" style="52" customWidth="1"/>
    <col min="3846" max="3847" width="0" style="52" hidden="1" customWidth="1"/>
    <col min="3848" max="3848" width="11" style="52" customWidth="1"/>
    <col min="3849" max="3850" width="0" style="52" hidden="1" customWidth="1"/>
    <col min="3851" max="3851" width="11" style="52" customWidth="1"/>
    <col min="3852" max="3853" width="0" style="52" hidden="1" customWidth="1"/>
    <col min="3854" max="3854" width="11" style="52" customWidth="1"/>
    <col min="3855" max="3856" width="0" style="52" hidden="1" customWidth="1"/>
    <col min="3857" max="3857" width="11" style="52" customWidth="1"/>
    <col min="3858" max="3859" width="0" style="52" hidden="1" customWidth="1"/>
    <col min="3860" max="3860" width="11" style="52" customWidth="1"/>
    <col min="3861" max="3862" width="0" style="52" hidden="1" customWidth="1"/>
    <col min="3863" max="3863" width="11" style="52" customWidth="1"/>
    <col min="3864" max="3865" width="0" style="52" hidden="1" customWidth="1"/>
    <col min="3866" max="3866" width="11" style="52" customWidth="1"/>
    <col min="3867" max="3868" width="0" style="52" hidden="1" customWidth="1"/>
    <col min="3869" max="3869" width="11" style="52" customWidth="1"/>
    <col min="3870" max="3871" width="0" style="52" hidden="1" customWidth="1"/>
    <col min="3872" max="3872" width="11" style="52" customWidth="1"/>
    <col min="3873" max="3874" width="0" style="52" hidden="1" customWidth="1"/>
    <col min="3875" max="3875" width="11" style="52" customWidth="1"/>
    <col min="3876" max="3877" width="0" style="52" hidden="1" customWidth="1"/>
    <col min="3878" max="3878" width="11" style="52" customWidth="1"/>
    <col min="3879" max="3880" width="0" style="52" hidden="1" customWidth="1"/>
    <col min="3881" max="3881" width="9" style="52"/>
    <col min="3882" max="3897" width="6.75" style="52" customWidth="1"/>
    <col min="3898" max="4076" width="9" style="52"/>
    <col min="4077" max="4077" width="6.75" style="52" customWidth="1"/>
    <col min="4078" max="4078" width="3.25" style="52" customWidth="1"/>
    <col min="4079" max="4079" width="6.75" style="52" customWidth="1"/>
    <col min="4080" max="4080" width="11.875" style="52" customWidth="1"/>
    <col min="4081" max="4082" width="0" style="52" hidden="1" customWidth="1"/>
    <col min="4083" max="4083" width="11.875" style="52" customWidth="1"/>
    <col min="4084" max="4085" width="0" style="52" hidden="1" customWidth="1"/>
    <col min="4086" max="4086" width="11.875" style="52" customWidth="1"/>
    <col min="4087" max="4088" width="0" style="52" hidden="1" customWidth="1"/>
    <col min="4089" max="4089" width="11.875" style="52" customWidth="1"/>
    <col min="4090" max="4091" width="0" style="52" hidden="1" customWidth="1"/>
    <col min="4092" max="4092" width="11.875" style="52" customWidth="1"/>
    <col min="4093" max="4094" width="0" style="52" hidden="1" customWidth="1"/>
    <col min="4095" max="4095" width="11.875" style="52" customWidth="1"/>
    <col min="4096" max="4097" width="0" style="52" hidden="1" customWidth="1"/>
    <col min="4098" max="4098" width="11" style="52" customWidth="1"/>
    <col min="4099" max="4100" width="0" style="52" hidden="1" customWidth="1"/>
    <col min="4101" max="4101" width="11" style="52" customWidth="1"/>
    <col min="4102" max="4103" width="0" style="52" hidden="1" customWidth="1"/>
    <col min="4104" max="4104" width="11" style="52" customWidth="1"/>
    <col min="4105" max="4106" width="0" style="52" hidden="1" customWidth="1"/>
    <col min="4107" max="4107" width="11" style="52" customWidth="1"/>
    <col min="4108" max="4109" width="0" style="52" hidden="1" customWidth="1"/>
    <col min="4110" max="4110" width="11" style="52" customWidth="1"/>
    <col min="4111" max="4112" width="0" style="52" hidden="1" customWidth="1"/>
    <col min="4113" max="4113" width="11" style="52" customWidth="1"/>
    <col min="4114" max="4115" width="0" style="52" hidden="1" customWidth="1"/>
    <col min="4116" max="4116" width="11" style="52" customWidth="1"/>
    <col min="4117" max="4118" width="0" style="52" hidden="1" customWidth="1"/>
    <col min="4119" max="4119" width="11" style="52" customWidth="1"/>
    <col min="4120" max="4121" width="0" style="52" hidden="1" customWidth="1"/>
    <col min="4122" max="4122" width="11" style="52" customWidth="1"/>
    <col min="4123" max="4124" width="0" style="52" hidden="1" customWidth="1"/>
    <col min="4125" max="4125" width="11" style="52" customWidth="1"/>
    <col min="4126" max="4127" width="0" style="52" hidden="1" customWidth="1"/>
    <col min="4128" max="4128" width="11" style="52" customWidth="1"/>
    <col min="4129" max="4130" width="0" style="52" hidden="1" customWidth="1"/>
    <col min="4131" max="4131" width="11" style="52" customWidth="1"/>
    <col min="4132" max="4133" width="0" style="52" hidden="1" customWidth="1"/>
    <col min="4134" max="4134" width="11" style="52" customWidth="1"/>
    <col min="4135" max="4136" width="0" style="52" hidden="1" customWidth="1"/>
    <col min="4137" max="4137" width="9" style="52"/>
    <col min="4138" max="4153" width="6.75" style="52" customWidth="1"/>
    <col min="4154" max="4332" width="9" style="52"/>
    <col min="4333" max="4333" width="6.75" style="52" customWidth="1"/>
    <col min="4334" max="4334" width="3.25" style="52" customWidth="1"/>
    <col min="4335" max="4335" width="6.75" style="52" customWidth="1"/>
    <col min="4336" max="4336" width="11.875" style="52" customWidth="1"/>
    <col min="4337" max="4338" width="0" style="52" hidden="1" customWidth="1"/>
    <col min="4339" max="4339" width="11.875" style="52" customWidth="1"/>
    <col min="4340" max="4341" width="0" style="52" hidden="1" customWidth="1"/>
    <col min="4342" max="4342" width="11.875" style="52" customWidth="1"/>
    <col min="4343" max="4344" width="0" style="52" hidden="1" customWidth="1"/>
    <col min="4345" max="4345" width="11.875" style="52" customWidth="1"/>
    <col min="4346" max="4347" width="0" style="52" hidden="1" customWidth="1"/>
    <col min="4348" max="4348" width="11.875" style="52" customWidth="1"/>
    <col min="4349" max="4350" width="0" style="52" hidden="1" customWidth="1"/>
    <col min="4351" max="4351" width="11.875" style="52" customWidth="1"/>
    <col min="4352" max="4353" width="0" style="52" hidden="1" customWidth="1"/>
    <col min="4354" max="4354" width="11" style="52" customWidth="1"/>
    <col min="4355" max="4356" width="0" style="52" hidden="1" customWidth="1"/>
    <col min="4357" max="4357" width="11" style="52" customWidth="1"/>
    <col min="4358" max="4359" width="0" style="52" hidden="1" customWidth="1"/>
    <col min="4360" max="4360" width="11" style="52" customWidth="1"/>
    <col min="4361" max="4362" width="0" style="52" hidden="1" customWidth="1"/>
    <col min="4363" max="4363" width="11" style="52" customWidth="1"/>
    <col min="4364" max="4365" width="0" style="52" hidden="1" customWidth="1"/>
    <col min="4366" max="4366" width="11" style="52" customWidth="1"/>
    <col min="4367" max="4368" width="0" style="52" hidden="1" customWidth="1"/>
    <col min="4369" max="4369" width="11" style="52" customWidth="1"/>
    <col min="4370" max="4371" width="0" style="52" hidden="1" customWidth="1"/>
    <col min="4372" max="4372" width="11" style="52" customWidth="1"/>
    <col min="4373" max="4374" width="0" style="52" hidden="1" customWidth="1"/>
    <col min="4375" max="4375" width="11" style="52" customWidth="1"/>
    <col min="4376" max="4377" width="0" style="52" hidden="1" customWidth="1"/>
    <col min="4378" max="4378" width="11" style="52" customWidth="1"/>
    <col min="4379" max="4380" width="0" style="52" hidden="1" customWidth="1"/>
    <col min="4381" max="4381" width="11" style="52" customWidth="1"/>
    <col min="4382" max="4383" width="0" style="52" hidden="1" customWidth="1"/>
    <col min="4384" max="4384" width="11" style="52" customWidth="1"/>
    <col min="4385" max="4386" width="0" style="52" hidden="1" customWidth="1"/>
    <col min="4387" max="4387" width="11" style="52" customWidth="1"/>
    <col min="4388" max="4389" width="0" style="52" hidden="1" customWidth="1"/>
    <col min="4390" max="4390" width="11" style="52" customWidth="1"/>
    <col min="4391" max="4392" width="0" style="52" hidden="1" customWidth="1"/>
    <col min="4393" max="4393" width="9" style="52"/>
    <col min="4394" max="4409" width="6.75" style="52" customWidth="1"/>
    <col min="4410" max="4588" width="9" style="52"/>
    <col min="4589" max="4589" width="6.75" style="52" customWidth="1"/>
    <col min="4590" max="4590" width="3.25" style="52" customWidth="1"/>
    <col min="4591" max="4591" width="6.75" style="52" customWidth="1"/>
    <col min="4592" max="4592" width="11.875" style="52" customWidth="1"/>
    <col min="4593" max="4594" width="0" style="52" hidden="1" customWidth="1"/>
    <col min="4595" max="4595" width="11.875" style="52" customWidth="1"/>
    <col min="4596" max="4597" width="0" style="52" hidden="1" customWidth="1"/>
    <col min="4598" max="4598" width="11.875" style="52" customWidth="1"/>
    <col min="4599" max="4600" width="0" style="52" hidden="1" customWidth="1"/>
    <col min="4601" max="4601" width="11.875" style="52" customWidth="1"/>
    <col min="4602" max="4603" width="0" style="52" hidden="1" customWidth="1"/>
    <col min="4604" max="4604" width="11.875" style="52" customWidth="1"/>
    <col min="4605" max="4606" width="0" style="52" hidden="1" customWidth="1"/>
    <col min="4607" max="4607" width="11.875" style="52" customWidth="1"/>
    <col min="4608" max="4609" width="0" style="52" hidden="1" customWidth="1"/>
    <col min="4610" max="4610" width="11" style="52" customWidth="1"/>
    <col min="4611" max="4612" width="0" style="52" hidden="1" customWidth="1"/>
    <col min="4613" max="4613" width="11" style="52" customWidth="1"/>
    <col min="4614" max="4615" width="0" style="52" hidden="1" customWidth="1"/>
    <col min="4616" max="4616" width="11" style="52" customWidth="1"/>
    <col min="4617" max="4618" width="0" style="52" hidden="1" customWidth="1"/>
    <col min="4619" max="4619" width="11" style="52" customWidth="1"/>
    <col min="4620" max="4621" width="0" style="52" hidden="1" customWidth="1"/>
    <col min="4622" max="4622" width="11" style="52" customWidth="1"/>
    <col min="4623" max="4624" width="0" style="52" hidden="1" customWidth="1"/>
    <col min="4625" max="4625" width="11" style="52" customWidth="1"/>
    <col min="4626" max="4627" width="0" style="52" hidden="1" customWidth="1"/>
    <col min="4628" max="4628" width="11" style="52" customWidth="1"/>
    <col min="4629" max="4630" width="0" style="52" hidden="1" customWidth="1"/>
    <col min="4631" max="4631" width="11" style="52" customWidth="1"/>
    <col min="4632" max="4633" width="0" style="52" hidden="1" customWidth="1"/>
    <col min="4634" max="4634" width="11" style="52" customWidth="1"/>
    <col min="4635" max="4636" width="0" style="52" hidden="1" customWidth="1"/>
    <col min="4637" max="4637" width="11" style="52" customWidth="1"/>
    <col min="4638" max="4639" width="0" style="52" hidden="1" customWidth="1"/>
    <col min="4640" max="4640" width="11" style="52" customWidth="1"/>
    <col min="4641" max="4642" width="0" style="52" hidden="1" customWidth="1"/>
    <col min="4643" max="4643" width="11" style="52" customWidth="1"/>
    <col min="4644" max="4645" width="0" style="52" hidden="1" customWidth="1"/>
    <col min="4646" max="4646" width="11" style="52" customWidth="1"/>
    <col min="4647" max="4648" width="0" style="52" hidden="1" customWidth="1"/>
    <col min="4649" max="4649" width="9" style="52"/>
    <col min="4650" max="4665" width="6.75" style="52" customWidth="1"/>
    <col min="4666" max="4844" width="9" style="52"/>
    <col min="4845" max="4845" width="6.75" style="52" customWidth="1"/>
    <col min="4846" max="4846" width="3.25" style="52" customWidth="1"/>
    <col min="4847" max="4847" width="6.75" style="52" customWidth="1"/>
    <col min="4848" max="4848" width="11.875" style="52" customWidth="1"/>
    <col min="4849" max="4850" width="0" style="52" hidden="1" customWidth="1"/>
    <col min="4851" max="4851" width="11.875" style="52" customWidth="1"/>
    <col min="4852" max="4853" width="0" style="52" hidden="1" customWidth="1"/>
    <col min="4854" max="4854" width="11.875" style="52" customWidth="1"/>
    <col min="4855" max="4856" width="0" style="52" hidden="1" customWidth="1"/>
    <col min="4857" max="4857" width="11.875" style="52" customWidth="1"/>
    <col min="4858" max="4859" width="0" style="52" hidden="1" customWidth="1"/>
    <col min="4860" max="4860" width="11.875" style="52" customWidth="1"/>
    <col min="4861" max="4862" width="0" style="52" hidden="1" customWidth="1"/>
    <col min="4863" max="4863" width="11.875" style="52" customWidth="1"/>
    <col min="4864" max="4865" width="0" style="52" hidden="1" customWidth="1"/>
    <col min="4866" max="4866" width="11" style="52" customWidth="1"/>
    <col min="4867" max="4868" width="0" style="52" hidden="1" customWidth="1"/>
    <col min="4869" max="4869" width="11" style="52" customWidth="1"/>
    <col min="4870" max="4871" width="0" style="52" hidden="1" customWidth="1"/>
    <col min="4872" max="4872" width="11" style="52" customWidth="1"/>
    <col min="4873" max="4874" width="0" style="52" hidden="1" customWidth="1"/>
    <col min="4875" max="4875" width="11" style="52" customWidth="1"/>
    <col min="4876" max="4877" width="0" style="52" hidden="1" customWidth="1"/>
    <col min="4878" max="4878" width="11" style="52" customWidth="1"/>
    <col min="4879" max="4880" width="0" style="52" hidden="1" customWidth="1"/>
    <col min="4881" max="4881" width="11" style="52" customWidth="1"/>
    <col min="4882" max="4883" width="0" style="52" hidden="1" customWidth="1"/>
    <col min="4884" max="4884" width="11" style="52" customWidth="1"/>
    <col min="4885" max="4886" width="0" style="52" hidden="1" customWidth="1"/>
    <col min="4887" max="4887" width="11" style="52" customWidth="1"/>
    <col min="4888" max="4889" width="0" style="52" hidden="1" customWidth="1"/>
    <col min="4890" max="4890" width="11" style="52" customWidth="1"/>
    <col min="4891" max="4892" width="0" style="52" hidden="1" customWidth="1"/>
    <col min="4893" max="4893" width="11" style="52" customWidth="1"/>
    <col min="4894" max="4895" width="0" style="52" hidden="1" customWidth="1"/>
    <col min="4896" max="4896" width="11" style="52" customWidth="1"/>
    <col min="4897" max="4898" width="0" style="52" hidden="1" customWidth="1"/>
    <col min="4899" max="4899" width="11" style="52" customWidth="1"/>
    <col min="4900" max="4901" width="0" style="52" hidden="1" customWidth="1"/>
    <col min="4902" max="4902" width="11" style="52" customWidth="1"/>
    <col min="4903" max="4904" width="0" style="52" hidden="1" customWidth="1"/>
    <col min="4905" max="4905" width="9" style="52"/>
    <col min="4906" max="4921" width="6.75" style="52" customWidth="1"/>
    <col min="4922" max="5100" width="9" style="52"/>
    <col min="5101" max="5101" width="6.75" style="52" customWidth="1"/>
    <col min="5102" max="5102" width="3.25" style="52" customWidth="1"/>
    <col min="5103" max="5103" width="6.75" style="52" customWidth="1"/>
    <col min="5104" max="5104" width="11.875" style="52" customWidth="1"/>
    <col min="5105" max="5106" width="0" style="52" hidden="1" customWidth="1"/>
    <col min="5107" max="5107" width="11.875" style="52" customWidth="1"/>
    <col min="5108" max="5109" width="0" style="52" hidden="1" customWidth="1"/>
    <col min="5110" max="5110" width="11.875" style="52" customWidth="1"/>
    <col min="5111" max="5112" width="0" style="52" hidden="1" customWidth="1"/>
    <col min="5113" max="5113" width="11.875" style="52" customWidth="1"/>
    <col min="5114" max="5115" width="0" style="52" hidden="1" customWidth="1"/>
    <col min="5116" max="5116" width="11.875" style="52" customWidth="1"/>
    <col min="5117" max="5118" width="0" style="52" hidden="1" customWidth="1"/>
    <col min="5119" max="5119" width="11.875" style="52" customWidth="1"/>
    <col min="5120" max="5121" width="0" style="52" hidden="1" customWidth="1"/>
    <col min="5122" max="5122" width="11" style="52" customWidth="1"/>
    <col min="5123" max="5124" width="0" style="52" hidden="1" customWidth="1"/>
    <col min="5125" max="5125" width="11" style="52" customWidth="1"/>
    <col min="5126" max="5127" width="0" style="52" hidden="1" customWidth="1"/>
    <col min="5128" max="5128" width="11" style="52" customWidth="1"/>
    <col min="5129" max="5130" width="0" style="52" hidden="1" customWidth="1"/>
    <col min="5131" max="5131" width="11" style="52" customWidth="1"/>
    <col min="5132" max="5133" width="0" style="52" hidden="1" customWidth="1"/>
    <col min="5134" max="5134" width="11" style="52" customWidth="1"/>
    <col min="5135" max="5136" width="0" style="52" hidden="1" customWidth="1"/>
    <col min="5137" max="5137" width="11" style="52" customWidth="1"/>
    <col min="5138" max="5139" width="0" style="52" hidden="1" customWidth="1"/>
    <col min="5140" max="5140" width="11" style="52" customWidth="1"/>
    <col min="5141" max="5142" width="0" style="52" hidden="1" customWidth="1"/>
    <col min="5143" max="5143" width="11" style="52" customWidth="1"/>
    <col min="5144" max="5145" width="0" style="52" hidden="1" customWidth="1"/>
    <col min="5146" max="5146" width="11" style="52" customWidth="1"/>
    <col min="5147" max="5148" width="0" style="52" hidden="1" customWidth="1"/>
    <col min="5149" max="5149" width="11" style="52" customWidth="1"/>
    <col min="5150" max="5151" width="0" style="52" hidden="1" customWidth="1"/>
    <col min="5152" max="5152" width="11" style="52" customWidth="1"/>
    <col min="5153" max="5154" width="0" style="52" hidden="1" customWidth="1"/>
    <col min="5155" max="5155" width="11" style="52" customWidth="1"/>
    <col min="5156" max="5157" width="0" style="52" hidden="1" customWidth="1"/>
    <col min="5158" max="5158" width="11" style="52" customWidth="1"/>
    <col min="5159" max="5160" width="0" style="52" hidden="1" customWidth="1"/>
    <col min="5161" max="5161" width="9" style="52"/>
    <col min="5162" max="5177" width="6.75" style="52" customWidth="1"/>
    <col min="5178" max="5356" width="9" style="52"/>
    <col min="5357" max="5357" width="6.75" style="52" customWidth="1"/>
    <col min="5358" max="5358" width="3.25" style="52" customWidth="1"/>
    <col min="5359" max="5359" width="6.75" style="52" customWidth="1"/>
    <col min="5360" max="5360" width="11.875" style="52" customWidth="1"/>
    <col min="5361" max="5362" width="0" style="52" hidden="1" customWidth="1"/>
    <col min="5363" max="5363" width="11.875" style="52" customWidth="1"/>
    <col min="5364" max="5365" width="0" style="52" hidden="1" customWidth="1"/>
    <col min="5366" max="5366" width="11.875" style="52" customWidth="1"/>
    <col min="5367" max="5368" width="0" style="52" hidden="1" customWidth="1"/>
    <col min="5369" max="5369" width="11.875" style="52" customWidth="1"/>
    <col min="5370" max="5371" width="0" style="52" hidden="1" customWidth="1"/>
    <col min="5372" max="5372" width="11.875" style="52" customWidth="1"/>
    <col min="5373" max="5374" width="0" style="52" hidden="1" customWidth="1"/>
    <col min="5375" max="5375" width="11.875" style="52" customWidth="1"/>
    <col min="5376" max="5377" width="0" style="52" hidden="1" customWidth="1"/>
    <col min="5378" max="5378" width="11" style="52" customWidth="1"/>
    <col min="5379" max="5380" width="0" style="52" hidden="1" customWidth="1"/>
    <col min="5381" max="5381" width="11" style="52" customWidth="1"/>
    <col min="5382" max="5383" width="0" style="52" hidden="1" customWidth="1"/>
    <col min="5384" max="5384" width="11" style="52" customWidth="1"/>
    <col min="5385" max="5386" width="0" style="52" hidden="1" customWidth="1"/>
    <col min="5387" max="5387" width="11" style="52" customWidth="1"/>
    <col min="5388" max="5389" width="0" style="52" hidden="1" customWidth="1"/>
    <col min="5390" max="5390" width="11" style="52" customWidth="1"/>
    <col min="5391" max="5392" width="0" style="52" hidden="1" customWidth="1"/>
    <col min="5393" max="5393" width="11" style="52" customWidth="1"/>
    <col min="5394" max="5395" width="0" style="52" hidden="1" customWidth="1"/>
    <col min="5396" max="5396" width="11" style="52" customWidth="1"/>
    <col min="5397" max="5398" width="0" style="52" hidden="1" customWidth="1"/>
    <col min="5399" max="5399" width="11" style="52" customWidth="1"/>
    <col min="5400" max="5401" width="0" style="52" hidden="1" customWidth="1"/>
    <col min="5402" max="5402" width="11" style="52" customWidth="1"/>
    <col min="5403" max="5404" width="0" style="52" hidden="1" customWidth="1"/>
    <col min="5405" max="5405" width="11" style="52" customWidth="1"/>
    <col min="5406" max="5407" width="0" style="52" hidden="1" customWidth="1"/>
    <col min="5408" max="5408" width="11" style="52" customWidth="1"/>
    <col min="5409" max="5410" width="0" style="52" hidden="1" customWidth="1"/>
    <col min="5411" max="5411" width="11" style="52" customWidth="1"/>
    <col min="5412" max="5413" width="0" style="52" hidden="1" customWidth="1"/>
    <col min="5414" max="5414" width="11" style="52" customWidth="1"/>
    <col min="5415" max="5416" width="0" style="52" hidden="1" customWidth="1"/>
    <col min="5417" max="5417" width="9" style="52"/>
    <col min="5418" max="5433" width="6.75" style="52" customWidth="1"/>
    <col min="5434" max="5612" width="9" style="52"/>
    <col min="5613" max="5613" width="6.75" style="52" customWidth="1"/>
    <col min="5614" max="5614" width="3.25" style="52" customWidth="1"/>
    <col min="5615" max="5615" width="6.75" style="52" customWidth="1"/>
    <col min="5616" max="5616" width="11.875" style="52" customWidth="1"/>
    <col min="5617" max="5618" width="0" style="52" hidden="1" customWidth="1"/>
    <col min="5619" max="5619" width="11.875" style="52" customWidth="1"/>
    <col min="5620" max="5621" width="0" style="52" hidden="1" customWidth="1"/>
    <col min="5622" max="5622" width="11.875" style="52" customWidth="1"/>
    <col min="5623" max="5624" width="0" style="52" hidden="1" customWidth="1"/>
    <col min="5625" max="5625" width="11.875" style="52" customWidth="1"/>
    <col min="5626" max="5627" width="0" style="52" hidden="1" customWidth="1"/>
    <col min="5628" max="5628" width="11.875" style="52" customWidth="1"/>
    <col min="5629" max="5630" width="0" style="52" hidden="1" customWidth="1"/>
    <col min="5631" max="5631" width="11.875" style="52" customWidth="1"/>
    <col min="5632" max="5633" width="0" style="52" hidden="1" customWidth="1"/>
    <col min="5634" max="5634" width="11" style="52" customWidth="1"/>
    <col min="5635" max="5636" width="0" style="52" hidden="1" customWidth="1"/>
    <col min="5637" max="5637" width="11" style="52" customWidth="1"/>
    <col min="5638" max="5639" width="0" style="52" hidden="1" customWidth="1"/>
    <col min="5640" max="5640" width="11" style="52" customWidth="1"/>
    <col min="5641" max="5642" width="0" style="52" hidden="1" customWidth="1"/>
    <col min="5643" max="5643" width="11" style="52" customWidth="1"/>
    <col min="5644" max="5645" width="0" style="52" hidden="1" customWidth="1"/>
    <col min="5646" max="5646" width="11" style="52" customWidth="1"/>
    <col min="5647" max="5648" width="0" style="52" hidden="1" customWidth="1"/>
    <col min="5649" max="5649" width="11" style="52" customWidth="1"/>
    <col min="5650" max="5651" width="0" style="52" hidden="1" customWidth="1"/>
    <col min="5652" max="5652" width="11" style="52" customWidth="1"/>
    <col min="5653" max="5654" width="0" style="52" hidden="1" customWidth="1"/>
    <col min="5655" max="5655" width="11" style="52" customWidth="1"/>
    <col min="5656" max="5657" width="0" style="52" hidden="1" customWidth="1"/>
    <col min="5658" max="5658" width="11" style="52" customWidth="1"/>
    <col min="5659" max="5660" width="0" style="52" hidden="1" customWidth="1"/>
    <col min="5661" max="5661" width="11" style="52" customWidth="1"/>
    <col min="5662" max="5663" width="0" style="52" hidden="1" customWidth="1"/>
    <col min="5664" max="5664" width="11" style="52" customWidth="1"/>
    <col min="5665" max="5666" width="0" style="52" hidden="1" customWidth="1"/>
    <col min="5667" max="5667" width="11" style="52" customWidth="1"/>
    <col min="5668" max="5669" width="0" style="52" hidden="1" customWidth="1"/>
    <col min="5670" max="5670" width="11" style="52" customWidth="1"/>
    <col min="5671" max="5672" width="0" style="52" hidden="1" customWidth="1"/>
    <col min="5673" max="5673" width="9" style="52"/>
    <col min="5674" max="5689" width="6.75" style="52" customWidth="1"/>
    <col min="5690" max="5868" width="9" style="52"/>
    <col min="5869" max="5869" width="6.75" style="52" customWidth="1"/>
    <col min="5870" max="5870" width="3.25" style="52" customWidth="1"/>
    <col min="5871" max="5871" width="6.75" style="52" customWidth="1"/>
    <col min="5872" max="5872" width="11.875" style="52" customWidth="1"/>
    <col min="5873" max="5874" width="0" style="52" hidden="1" customWidth="1"/>
    <col min="5875" max="5875" width="11.875" style="52" customWidth="1"/>
    <col min="5876" max="5877" width="0" style="52" hidden="1" customWidth="1"/>
    <col min="5878" max="5878" width="11.875" style="52" customWidth="1"/>
    <col min="5879" max="5880" width="0" style="52" hidden="1" customWidth="1"/>
    <col min="5881" max="5881" width="11.875" style="52" customWidth="1"/>
    <col min="5882" max="5883" width="0" style="52" hidden="1" customWidth="1"/>
    <col min="5884" max="5884" width="11.875" style="52" customWidth="1"/>
    <col min="5885" max="5886" width="0" style="52" hidden="1" customWidth="1"/>
    <col min="5887" max="5887" width="11.875" style="52" customWidth="1"/>
    <col min="5888" max="5889" width="0" style="52" hidden="1" customWidth="1"/>
    <col min="5890" max="5890" width="11" style="52" customWidth="1"/>
    <col min="5891" max="5892" width="0" style="52" hidden="1" customWidth="1"/>
    <col min="5893" max="5893" width="11" style="52" customWidth="1"/>
    <col min="5894" max="5895" width="0" style="52" hidden="1" customWidth="1"/>
    <col min="5896" max="5896" width="11" style="52" customWidth="1"/>
    <col min="5897" max="5898" width="0" style="52" hidden="1" customWidth="1"/>
    <col min="5899" max="5899" width="11" style="52" customWidth="1"/>
    <col min="5900" max="5901" width="0" style="52" hidden="1" customWidth="1"/>
    <col min="5902" max="5902" width="11" style="52" customWidth="1"/>
    <col min="5903" max="5904" width="0" style="52" hidden="1" customWidth="1"/>
    <col min="5905" max="5905" width="11" style="52" customWidth="1"/>
    <col min="5906" max="5907" width="0" style="52" hidden="1" customWidth="1"/>
    <col min="5908" max="5908" width="11" style="52" customWidth="1"/>
    <col min="5909" max="5910" width="0" style="52" hidden="1" customWidth="1"/>
    <col min="5911" max="5911" width="11" style="52" customWidth="1"/>
    <col min="5912" max="5913" width="0" style="52" hidden="1" customWidth="1"/>
    <col min="5914" max="5914" width="11" style="52" customWidth="1"/>
    <col min="5915" max="5916" width="0" style="52" hidden="1" customWidth="1"/>
    <col min="5917" max="5917" width="11" style="52" customWidth="1"/>
    <col min="5918" max="5919" width="0" style="52" hidden="1" customWidth="1"/>
    <col min="5920" max="5920" width="11" style="52" customWidth="1"/>
    <col min="5921" max="5922" width="0" style="52" hidden="1" customWidth="1"/>
    <col min="5923" max="5923" width="11" style="52" customWidth="1"/>
    <col min="5924" max="5925" width="0" style="52" hidden="1" customWidth="1"/>
    <col min="5926" max="5926" width="11" style="52" customWidth="1"/>
    <col min="5927" max="5928" width="0" style="52" hidden="1" customWidth="1"/>
    <col min="5929" max="5929" width="9" style="52"/>
    <col min="5930" max="5945" width="6.75" style="52" customWidth="1"/>
    <col min="5946" max="6124" width="9" style="52"/>
    <col min="6125" max="6125" width="6.75" style="52" customWidth="1"/>
    <col min="6126" max="6126" width="3.25" style="52" customWidth="1"/>
    <col min="6127" max="6127" width="6.75" style="52" customWidth="1"/>
    <col min="6128" max="6128" width="11.875" style="52" customWidth="1"/>
    <col min="6129" max="6130" width="0" style="52" hidden="1" customWidth="1"/>
    <col min="6131" max="6131" width="11.875" style="52" customWidth="1"/>
    <col min="6132" max="6133" width="0" style="52" hidden="1" customWidth="1"/>
    <col min="6134" max="6134" width="11.875" style="52" customWidth="1"/>
    <col min="6135" max="6136" width="0" style="52" hidden="1" customWidth="1"/>
    <col min="6137" max="6137" width="11.875" style="52" customWidth="1"/>
    <col min="6138" max="6139" width="0" style="52" hidden="1" customWidth="1"/>
    <col min="6140" max="6140" width="11.875" style="52" customWidth="1"/>
    <col min="6141" max="6142" width="0" style="52" hidden="1" customWidth="1"/>
    <col min="6143" max="6143" width="11.875" style="52" customWidth="1"/>
    <col min="6144" max="6145" width="0" style="52" hidden="1" customWidth="1"/>
    <col min="6146" max="6146" width="11" style="52" customWidth="1"/>
    <col min="6147" max="6148" width="0" style="52" hidden="1" customWidth="1"/>
    <col min="6149" max="6149" width="11" style="52" customWidth="1"/>
    <col min="6150" max="6151" width="0" style="52" hidden="1" customWidth="1"/>
    <col min="6152" max="6152" width="11" style="52" customWidth="1"/>
    <col min="6153" max="6154" width="0" style="52" hidden="1" customWidth="1"/>
    <col min="6155" max="6155" width="11" style="52" customWidth="1"/>
    <col min="6156" max="6157" width="0" style="52" hidden="1" customWidth="1"/>
    <col min="6158" max="6158" width="11" style="52" customWidth="1"/>
    <col min="6159" max="6160" width="0" style="52" hidden="1" customWidth="1"/>
    <col min="6161" max="6161" width="11" style="52" customWidth="1"/>
    <col min="6162" max="6163" width="0" style="52" hidden="1" customWidth="1"/>
    <col min="6164" max="6164" width="11" style="52" customWidth="1"/>
    <col min="6165" max="6166" width="0" style="52" hidden="1" customWidth="1"/>
    <col min="6167" max="6167" width="11" style="52" customWidth="1"/>
    <col min="6168" max="6169" width="0" style="52" hidden="1" customWidth="1"/>
    <col min="6170" max="6170" width="11" style="52" customWidth="1"/>
    <col min="6171" max="6172" width="0" style="52" hidden="1" customWidth="1"/>
    <col min="6173" max="6173" width="11" style="52" customWidth="1"/>
    <col min="6174" max="6175" width="0" style="52" hidden="1" customWidth="1"/>
    <col min="6176" max="6176" width="11" style="52" customWidth="1"/>
    <col min="6177" max="6178" width="0" style="52" hidden="1" customWidth="1"/>
    <col min="6179" max="6179" width="11" style="52" customWidth="1"/>
    <col min="6180" max="6181" width="0" style="52" hidden="1" customWidth="1"/>
    <col min="6182" max="6182" width="11" style="52" customWidth="1"/>
    <col min="6183" max="6184" width="0" style="52" hidden="1" customWidth="1"/>
    <col min="6185" max="6185" width="9" style="52"/>
    <col min="6186" max="6201" width="6.75" style="52" customWidth="1"/>
    <col min="6202" max="6380" width="9" style="52"/>
    <col min="6381" max="6381" width="6.75" style="52" customWidth="1"/>
    <col min="6382" max="6382" width="3.25" style="52" customWidth="1"/>
    <col min="6383" max="6383" width="6.75" style="52" customWidth="1"/>
    <col min="6384" max="6384" width="11.875" style="52" customWidth="1"/>
    <col min="6385" max="6386" width="0" style="52" hidden="1" customWidth="1"/>
    <col min="6387" max="6387" width="11.875" style="52" customWidth="1"/>
    <col min="6388" max="6389" width="0" style="52" hidden="1" customWidth="1"/>
    <col min="6390" max="6390" width="11.875" style="52" customWidth="1"/>
    <col min="6391" max="6392" width="0" style="52" hidden="1" customWidth="1"/>
    <col min="6393" max="6393" width="11.875" style="52" customWidth="1"/>
    <col min="6394" max="6395" width="0" style="52" hidden="1" customWidth="1"/>
    <col min="6396" max="6396" width="11.875" style="52" customWidth="1"/>
    <col min="6397" max="6398" width="0" style="52" hidden="1" customWidth="1"/>
    <col min="6399" max="6399" width="11.875" style="52" customWidth="1"/>
    <col min="6400" max="6401" width="0" style="52" hidden="1" customWidth="1"/>
    <col min="6402" max="6402" width="11" style="52" customWidth="1"/>
    <col min="6403" max="6404" width="0" style="52" hidden="1" customWidth="1"/>
    <col min="6405" max="6405" width="11" style="52" customWidth="1"/>
    <col min="6406" max="6407" width="0" style="52" hidden="1" customWidth="1"/>
    <col min="6408" max="6408" width="11" style="52" customWidth="1"/>
    <col min="6409" max="6410" width="0" style="52" hidden="1" customWidth="1"/>
    <col min="6411" max="6411" width="11" style="52" customWidth="1"/>
    <col min="6412" max="6413" width="0" style="52" hidden="1" customWidth="1"/>
    <col min="6414" max="6414" width="11" style="52" customWidth="1"/>
    <col min="6415" max="6416" width="0" style="52" hidden="1" customWidth="1"/>
    <col min="6417" max="6417" width="11" style="52" customWidth="1"/>
    <col min="6418" max="6419" width="0" style="52" hidden="1" customWidth="1"/>
    <col min="6420" max="6420" width="11" style="52" customWidth="1"/>
    <col min="6421" max="6422" width="0" style="52" hidden="1" customWidth="1"/>
    <col min="6423" max="6423" width="11" style="52" customWidth="1"/>
    <col min="6424" max="6425" width="0" style="52" hidden="1" customWidth="1"/>
    <col min="6426" max="6426" width="11" style="52" customWidth="1"/>
    <col min="6427" max="6428" width="0" style="52" hidden="1" customWidth="1"/>
    <col min="6429" max="6429" width="11" style="52" customWidth="1"/>
    <col min="6430" max="6431" width="0" style="52" hidden="1" customWidth="1"/>
    <col min="6432" max="6432" width="11" style="52" customWidth="1"/>
    <col min="6433" max="6434" width="0" style="52" hidden="1" customWidth="1"/>
    <col min="6435" max="6435" width="11" style="52" customWidth="1"/>
    <col min="6436" max="6437" width="0" style="52" hidden="1" customWidth="1"/>
    <col min="6438" max="6438" width="11" style="52" customWidth="1"/>
    <col min="6439" max="6440" width="0" style="52" hidden="1" customWidth="1"/>
    <col min="6441" max="6441" width="9" style="52"/>
    <col min="6442" max="6457" width="6.75" style="52" customWidth="1"/>
    <col min="6458" max="6636" width="9" style="52"/>
    <col min="6637" max="6637" width="6.75" style="52" customWidth="1"/>
    <col min="6638" max="6638" width="3.25" style="52" customWidth="1"/>
    <col min="6639" max="6639" width="6.75" style="52" customWidth="1"/>
    <col min="6640" max="6640" width="11.875" style="52" customWidth="1"/>
    <col min="6641" max="6642" width="0" style="52" hidden="1" customWidth="1"/>
    <col min="6643" max="6643" width="11.875" style="52" customWidth="1"/>
    <col min="6644" max="6645" width="0" style="52" hidden="1" customWidth="1"/>
    <col min="6646" max="6646" width="11.875" style="52" customWidth="1"/>
    <col min="6647" max="6648" width="0" style="52" hidden="1" customWidth="1"/>
    <col min="6649" max="6649" width="11.875" style="52" customWidth="1"/>
    <col min="6650" max="6651" width="0" style="52" hidden="1" customWidth="1"/>
    <col min="6652" max="6652" width="11.875" style="52" customWidth="1"/>
    <col min="6653" max="6654" width="0" style="52" hidden="1" customWidth="1"/>
    <col min="6655" max="6655" width="11.875" style="52" customWidth="1"/>
    <col min="6656" max="6657" width="0" style="52" hidden="1" customWidth="1"/>
    <col min="6658" max="6658" width="11" style="52" customWidth="1"/>
    <col min="6659" max="6660" width="0" style="52" hidden="1" customWidth="1"/>
    <col min="6661" max="6661" width="11" style="52" customWidth="1"/>
    <col min="6662" max="6663" width="0" style="52" hidden="1" customWidth="1"/>
    <col min="6664" max="6664" width="11" style="52" customWidth="1"/>
    <col min="6665" max="6666" width="0" style="52" hidden="1" customWidth="1"/>
    <col min="6667" max="6667" width="11" style="52" customWidth="1"/>
    <col min="6668" max="6669" width="0" style="52" hidden="1" customWidth="1"/>
    <col min="6670" max="6670" width="11" style="52" customWidth="1"/>
    <col min="6671" max="6672" width="0" style="52" hidden="1" customWidth="1"/>
    <col min="6673" max="6673" width="11" style="52" customWidth="1"/>
    <col min="6674" max="6675" width="0" style="52" hidden="1" customWidth="1"/>
    <col min="6676" max="6676" width="11" style="52" customWidth="1"/>
    <col min="6677" max="6678" width="0" style="52" hidden="1" customWidth="1"/>
    <col min="6679" max="6679" width="11" style="52" customWidth="1"/>
    <col min="6680" max="6681" width="0" style="52" hidden="1" customWidth="1"/>
    <col min="6682" max="6682" width="11" style="52" customWidth="1"/>
    <col min="6683" max="6684" width="0" style="52" hidden="1" customWidth="1"/>
    <col min="6685" max="6685" width="11" style="52" customWidth="1"/>
    <col min="6686" max="6687" width="0" style="52" hidden="1" customWidth="1"/>
    <col min="6688" max="6688" width="11" style="52" customWidth="1"/>
    <col min="6689" max="6690" width="0" style="52" hidden="1" customWidth="1"/>
    <col min="6691" max="6691" width="11" style="52" customWidth="1"/>
    <col min="6692" max="6693" width="0" style="52" hidden="1" customWidth="1"/>
    <col min="6694" max="6694" width="11" style="52" customWidth="1"/>
    <col min="6695" max="6696" width="0" style="52" hidden="1" customWidth="1"/>
    <col min="6697" max="6697" width="9" style="52"/>
    <col min="6698" max="6713" width="6.75" style="52" customWidth="1"/>
    <col min="6714" max="6892" width="9" style="52"/>
    <col min="6893" max="6893" width="6.75" style="52" customWidth="1"/>
    <col min="6894" max="6894" width="3.25" style="52" customWidth="1"/>
    <col min="6895" max="6895" width="6.75" style="52" customWidth="1"/>
    <col min="6896" max="6896" width="11.875" style="52" customWidth="1"/>
    <col min="6897" max="6898" width="0" style="52" hidden="1" customWidth="1"/>
    <col min="6899" max="6899" width="11.875" style="52" customWidth="1"/>
    <col min="6900" max="6901" width="0" style="52" hidden="1" customWidth="1"/>
    <col min="6902" max="6902" width="11.875" style="52" customWidth="1"/>
    <col min="6903" max="6904" width="0" style="52" hidden="1" customWidth="1"/>
    <col min="6905" max="6905" width="11.875" style="52" customWidth="1"/>
    <col min="6906" max="6907" width="0" style="52" hidden="1" customWidth="1"/>
    <col min="6908" max="6908" width="11.875" style="52" customWidth="1"/>
    <col min="6909" max="6910" width="0" style="52" hidden="1" customWidth="1"/>
    <col min="6911" max="6911" width="11.875" style="52" customWidth="1"/>
    <col min="6912" max="6913" width="0" style="52" hidden="1" customWidth="1"/>
    <col min="6914" max="6914" width="11" style="52" customWidth="1"/>
    <col min="6915" max="6916" width="0" style="52" hidden="1" customWidth="1"/>
    <col min="6917" max="6917" width="11" style="52" customWidth="1"/>
    <col min="6918" max="6919" width="0" style="52" hidden="1" customWidth="1"/>
    <col min="6920" max="6920" width="11" style="52" customWidth="1"/>
    <col min="6921" max="6922" width="0" style="52" hidden="1" customWidth="1"/>
    <col min="6923" max="6923" width="11" style="52" customWidth="1"/>
    <col min="6924" max="6925" width="0" style="52" hidden="1" customWidth="1"/>
    <col min="6926" max="6926" width="11" style="52" customWidth="1"/>
    <col min="6927" max="6928" width="0" style="52" hidden="1" customWidth="1"/>
    <col min="6929" max="6929" width="11" style="52" customWidth="1"/>
    <col min="6930" max="6931" width="0" style="52" hidden="1" customWidth="1"/>
    <col min="6932" max="6932" width="11" style="52" customWidth="1"/>
    <col min="6933" max="6934" width="0" style="52" hidden="1" customWidth="1"/>
    <col min="6935" max="6935" width="11" style="52" customWidth="1"/>
    <col min="6936" max="6937" width="0" style="52" hidden="1" customWidth="1"/>
    <col min="6938" max="6938" width="11" style="52" customWidth="1"/>
    <col min="6939" max="6940" width="0" style="52" hidden="1" customWidth="1"/>
    <col min="6941" max="6941" width="11" style="52" customWidth="1"/>
    <col min="6942" max="6943" width="0" style="52" hidden="1" customWidth="1"/>
    <col min="6944" max="6944" width="11" style="52" customWidth="1"/>
    <col min="6945" max="6946" width="0" style="52" hidden="1" customWidth="1"/>
    <col min="6947" max="6947" width="11" style="52" customWidth="1"/>
    <col min="6948" max="6949" width="0" style="52" hidden="1" customWidth="1"/>
    <col min="6950" max="6950" width="11" style="52" customWidth="1"/>
    <col min="6951" max="6952" width="0" style="52" hidden="1" customWidth="1"/>
    <col min="6953" max="6953" width="9" style="52"/>
    <col min="6954" max="6969" width="6.75" style="52" customWidth="1"/>
    <col min="6970" max="7148" width="9" style="52"/>
    <col min="7149" max="7149" width="6.75" style="52" customWidth="1"/>
    <col min="7150" max="7150" width="3.25" style="52" customWidth="1"/>
    <col min="7151" max="7151" width="6.75" style="52" customWidth="1"/>
    <col min="7152" max="7152" width="11.875" style="52" customWidth="1"/>
    <col min="7153" max="7154" width="0" style="52" hidden="1" customWidth="1"/>
    <col min="7155" max="7155" width="11.875" style="52" customWidth="1"/>
    <col min="7156" max="7157" width="0" style="52" hidden="1" customWidth="1"/>
    <col min="7158" max="7158" width="11.875" style="52" customWidth="1"/>
    <col min="7159" max="7160" width="0" style="52" hidden="1" customWidth="1"/>
    <col min="7161" max="7161" width="11.875" style="52" customWidth="1"/>
    <col min="7162" max="7163" width="0" style="52" hidden="1" customWidth="1"/>
    <col min="7164" max="7164" width="11.875" style="52" customWidth="1"/>
    <col min="7165" max="7166" width="0" style="52" hidden="1" customWidth="1"/>
    <col min="7167" max="7167" width="11.875" style="52" customWidth="1"/>
    <col min="7168" max="7169" width="0" style="52" hidden="1" customWidth="1"/>
    <col min="7170" max="7170" width="11" style="52" customWidth="1"/>
    <col min="7171" max="7172" width="0" style="52" hidden="1" customWidth="1"/>
    <col min="7173" max="7173" width="11" style="52" customWidth="1"/>
    <col min="7174" max="7175" width="0" style="52" hidden="1" customWidth="1"/>
    <col min="7176" max="7176" width="11" style="52" customWidth="1"/>
    <col min="7177" max="7178" width="0" style="52" hidden="1" customWidth="1"/>
    <col min="7179" max="7179" width="11" style="52" customWidth="1"/>
    <col min="7180" max="7181" width="0" style="52" hidden="1" customWidth="1"/>
    <col min="7182" max="7182" width="11" style="52" customWidth="1"/>
    <col min="7183" max="7184" width="0" style="52" hidden="1" customWidth="1"/>
    <col min="7185" max="7185" width="11" style="52" customWidth="1"/>
    <col min="7186" max="7187" width="0" style="52" hidden="1" customWidth="1"/>
    <col min="7188" max="7188" width="11" style="52" customWidth="1"/>
    <col min="7189" max="7190" width="0" style="52" hidden="1" customWidth="1"/>
    <col min="7191" max="7191" width="11" style="52" customWidth="1"/>
    <col min="7192" max="7193" width="0" style="52" hidden="1" customWidth="1"/>
    <col min="7194" max="7194" width="11" style="52" customWidth="1"/>
    <col min="7195" max="7196" width="0" style="52" hidden="1" customWidth="1"/>
    <col min="7197" max="7197" width="11" style="52" customWidth="1"/>
    <col min="7198" max="7199" width="0" style="52" hidden="1" customWidth="1"/>
    <col min="7200" max="7200" width="11" style="52" customWidth="1"/>
    <col min="7201" max="7202" width="0" style="52" hidden="1" customWidth="1"/>
    <col min="7203" max="7203" width="11" style="52" customWidth="1"/>
    <col min="7204" max="7205" width="0" style="52" hidden="1" customWidth="1"/>
    <col min="7206" max="7206" width="11" style="52" customWidth="1"/>
    <col min="7207" max="7208" width="0" style="52" hidden="1" customWidth="1"/>
    <col min="7209" max="7209" width="9" style="52"/>
    <col min="7210" max="7225" width="6.75" style="52" customWidth="1"/>
    <col min="7226" max="7404" width="9" style="52"/>
    <col min="7405" max="7405" width="6.75" style="52" customWidth="1"/>
    <col min="7406" max="7406" width="3.25" style="52" customWidth="1"/>
    <col min="7407" max="7407" width="6.75" style="52" customWidth="1"/>
    <col min="7408" max="7408" width="11.875" style="52" customWidth="1"/>
    <col min="7409" max="7410" width="0" style="52" hidden="1" customWidth="1"/>
    <col min="7411" max="7411" width="11.875" style="52" customWidth="1"/>
    <col min="7412" max="7413" width="0" style="52" hidden="1" customWidth="1"/>
    <col min="7414" max="7414" width="11.875" style="52" customWidth="1"/>
    <col min="7415" max="7416" width="0" style="52" hidden="1" customWidth="1"/>
    <col min="7417" max="7417" width="11.875" style="52" customWidth="1"/>
    <col min="7418" max="7419" width="0" style="52" hidden="1" customWidth="1"/>
    <col min="7420" max="7420" width="11.875" style="52" customWidth="1"/>
    <col min="7421" max="7422" width="0" style="52" hidden="1" customWidth="1"/>
    <col min="7423" max="7423" width="11.875" style="52" customWidth="1"/>
    <col min="7424" max="7425" width="0" style="52" hidden="1" customWidth="1"/>
    <col min="7426" max="7426" width="11" style="52" customWidth="1"/>
    <col min="7427" max="7428" width="0" style="52" hidden="1" customWidth="1"/>
    <col min="7429" max="7429" width="11" style="52" customWidth="1"/>
    <col min="7430" max="7431" width="0" style="52" hidden="1" customWidth="1"/>
    <col min="7432" max="7432" width="11" style="52" customWidth="1"/>
    <col min="7433" max="7434" width="0" style="52" hidden="1" customWidth="1"/>
    <col min="7435" max="7435" width="11" style="52" customWidth="1"/>
    <col min="7436" max="7437" width="0" style="52" hidden="1" customWidth="1"/>
    <col min="7438" max="7438" width="11" style="52" customWidth="1"/>
    <col min="7439" max="7440" width="0" style="52" hidden="1" customWidth="1"/>
    <col min="7441" max="7441" width="11" style="52" customWidth="1"/>
    <col min="7442" max="7443" width="0" style="52" hidden="1" customWidth="1"/>
    <col min="7444" max="7444" width="11" style="52" customWidth="1"/>
    <col min="7445" max="7446" width="0" style="52" hidden="1" customWidth="1"/>
    <col min="7447" max="7447" width="11" style="52" customWidth="1"/>
    <col min="7448" max="7449" width="0" style="52" hidden="1" customWidth="1"/>
    <col min="7450" max="7450" width="11" style="52" customWidth="1"/>
    <col min="7451" max="7452" width="0" style="52" hidden="1" customWidth="1"/>
    <col min="7453" max="7453" width="11" style="52" customWidth="1"/>
    <col min="7454" max="7455" width="0" style="52" hidden="1" customWidth="1"/>
    <col min="7456" max="7456" width="11" style="52" customWidth="1"/>
    <col min="7457" max="7458" width="0" style="52" hidden="1" customWidth="1"/>
    <col min="7459" max="7459" width="11" style="52" customWidth="1"/>
    <col min="7460" max="7461" width="0" style="52" hidden="1" customWidth="1"/>
    <col min="7462" max="7462" width="11" style="52" customWidth="1"/>
    <col min="7463" max="7464" width="0" style="52" hidden="1" customWidth="1"/>
    <col min="7465" max="7465" width="9" style="52"/>
    <col min="7466" max="7481" width="6.75" style="52" customWidth="1"/>
    <col min="7482" max="7660" width="9" style="52"/>
    <col min="7661" max="7661" width="6.75" style="52" customWidth="1"/>
    <col min="7662" max="7662" width="3.25" style="52" customWidth="1"/>
    <col min="7663" max="7663" width="6.75" style="52" customWidth="1"/>
    <col min="7664" max="7664" width="11.875" style="52" customWidth="1"/>
    <col min="7665" max="7666" width="0" style="52" hidden="1" customWidth="1"/>
    <col min="7667" max="7667" width="11.875" style="52" customWidth="1"/>
    <col min="7668" max="7669" width="0" style="52" hidden="1" customWidth="1"/>
    <col min="7670" max="7670" width="11.875" style="52" customWidth="1"/>
    <col min="7671" max="7672" width="0" style="52" hidden="1" customWidth="1"/>
    <col min="7673" max="7673" width="11.875" style="52" customWidth="1"/>
    <col min="7674" max="7675" width="0" style="52" hidden="1" customWidth="1"/>
    <col min="7676" max="7676" width="11.875" style="52" customWidth="1"/>
    <col min="7677" max="7678" width="0" style="52" hidden="1" customWidth="1"/>
    <col min="7679" max="7679" width="11.875" style="52" customWidth="1"/>
    <col min="7680" max="7681" width="0" style="52" hidden="1" customWidth="1"/>
    <col min="7682" max="7682" width="11" style="52" customWidth="1"/>
    <col min="7683" max="7684" width="0" style="52" hidden="1" customWidth="1"/>
    <col min="7685" max="7685" width="11" style="52" customWidth="1"/>
    <col min="7686" max="7687" width="0" style="52" hidden="1" customWidth="1"/>
    <col min="7688" max="7688" width="11" style="52" customWidth="1"/>
    <col min="7689" max="7690" width="0" style="52" hidden="1" customWidth="1"/>
    <col min="7691" max="7691" width="11" style="52" customWidth="1"/>
    <col min="7692" max="7693" width="0" style="52" hidden="1" customWidth="1"/>
    <col min="7694" max="7694" width="11" style="52" customWidth="1"/>
    <col min="7695" max="7696" width="0" style="52" hidden="1" customWidth="1"/>
    <col min="7697" max="7697" width="11" style="52" customWidth="1"/>
    <col min="7698" max="7699" width="0" style="52" hidden="1" customWidth="1"/>
    <col min="7700" max="7700" width="11" style="52" customWidth="1"/>
    <col min="7701" max="7702" width="0" style="52" hidden="1" customWidth="1"/>
    <col min="7703" max="7703" width="11" style="52" customWidth="1"/>
    <col min="7704" max="7705" width="0" style="52" hidden="1" customWidth="1"/>
    <col min="7706" max="7706" width="11" style="52" customWidth="1"/>
    <col min="7707" max="7708" width="0" style="52" hidden="1" customWidth="1"/>
    <col min="7709" max="7709" width="11" style="52" customWidth="1"/>
    <col min="7710" max="7711" width="0" style="52" hidden="1" customWidth="1"/>
    <col min="7712" max="7712" width="11" style="52" customWidth="1"/>
    <col min="7713" max="7714" width="0" style="52" hidden="1" customWidth="1"/>
    <col min="7715" max="7715" width="11" style="52" customWidth="1"/>
    <col min="7716" max="7717" width="0" style="52" hidden="1" customWidth="1"/>
    <col min="7718" max="7718" width="11" style="52" customWidth="1"/>
    <col min="7719" max="7720" width="0" style="52" hidden="1" customWidth="1"/>
    <col min="7721" max="7721" width="9" style="52"/>
    <col min="7722" max="7737" width="6.75" style="52" customWidth="1"/>
    <col min="7738" max="7916" width="9" style="52"/>
    <col min="7917" max="7917" width="6.75" style="52" customWidth="1"/>
    <col min="7918" max="7918" width="3.25" style="52" customWidth="1"/>
    <col min="7919" max="7919" width="6.75" style="52" customWidth="1"/>
    <col min="7920" max="7920" width="11.875" style="52" customWidth="1"/>
    <col min="7921" max="7922" width="0" style="52" hidden="1" customWidth="1"/>
    <col min="7923" max="7923" width="11.875" style="52" customWidth="1"/>
    <col min="7924" max="7925" width="0" style="52" hidden="1" customWidth="1"/>
    <col min="7926" max="7926" width="11.875" style="52" customWidth="1"/>
    <col min="7927" max="7928" width="0" style="52" hidden="1" customWidth="1"/>
    <col min="7929" max="7929" width="11.875" style="52" customWidth="1"/>
    <col min="7930" max="7931" width="0" style="52" hidden="1" customWidth="1"/>
    <col min="7932" max="7932" width="11.875" style="52" customWidth="1"/>
    <col min="7933" max="7934" width="0" style="52" hidden="1" customWidth="1"/>
    <col min="7935" max="7935" width="11.875" style="52" customWidth="1"/>
    <col min="7936" max="7937" width="0" style="52" hidden="1" customWidth="1"/>
    <col min="7938" max="7938" width="11" style="52" customWidth="1"/>
    <col min="7939" max="7940" width="0" style="52" hidden="1" customWidth="1"/>
    <col min="7941" max="7941" width="11" style="52" customWidth="1"/>
    <col min="7942" max="7943" width="0" style="52" hidden="1" customWidth="1"/>
    <col min="7944" max="7944" width="11" style="52" customWidth="1"/>
    <col min="7945" max="7946" width="0" style="52" hidden="1" customWidth="1"/>
    <col min="7947" max="7947" width="11" style="52" customWidth="1"/>
    <col min="7948" max="7949" width="0" style="52" hidden="1" customWidth="1"/>
    <col min="7950" max="7950" width="11" style="52" customWidth="1"/>
    <col min="7951" max="7952" width="0" style="52" hidden="1" customWidth="1"/>
    <col min="7953" max="7953" width="11" style="52" customWidth="1"/>
    <col min="7954" max="7955" width="0" style="52" hidden="1" customWidth="1"/>
    <col min="7956" max="7956" width="11" style="52" customWidth="1"/>
    <col min="7957" max="7958" width="0" style="52" hidden="1" customWidth="1"/>
    <col min="7959" max="7959" width="11" style="52" customWidth="1"/>
    <col min="7960" max="7961" width="0" style="52" hidden="1" customWidth="1"/>
    <col min="7962" max="7962" width="11" style="52" customWidth="1"/>
    <col min="7963" max="7964" width="0" style="52" hidden="1" customWidth="1"/>
    <col min="7965" max="7965" width="11" style="52" customWidth="1"/>
    <col min="7966" max="7967" width="0" style="52" hidden="1" customWidth="1"/>
    <col min="7968" max="7968" width="11" style="52" customWidth="1"/>
    <col min="7969" max="7970" width="0" style="52" hidden="1" customWidth="1"/>
    <col min="7971" max="7971" width="11" style="52" customWidth="1"/>
    <col min="7972" max="7973" width="0" style="52" hidden="1" customWidth="1"/>
    <col min="7974" max="7974" width="11" style="52" customWidth="1"/>
    <col min="7975" max="7976" width="0" style="52" hidden="1" customWidth="1"/>
    <col min="7977" max="7977" width="9" style="52"/>
    <col min="7978" max="7993" width="6.75" style="52" customWidth="1"/>
    <col min="7994" max="8172" width="9" style="52"/>
    <col min="8173" max="8173" width="6.75" style="52" customWidth="1"/>
    <col min="8174" max="8174" width="3.25" style="52" customWidth="1"/>
    <col min="8175" max="8175" width="6.75" style="52" customWidth="1"/>
    <col min="8176" max="8176" width="11.875" style="52" customWidth="1"/>
    <col min="8177" max="8178" width="0" style="52" hidden="1" customWidth="1"/>
    <col min="8179" max="8179" width="11.875" style="52" customWidth="1"/>
    <col min="8180" max="8181" width="0" style="52" hidden="1" customWidth="1"/>
    <col min="8182" max="8182" width="11.875" style="52" customWidth="1"/>
    <col min="8183" max="8184" width="0" style="52" hidden="1" customWidth="1"/>
    <col min="8185" max="8185" width="11.875" style="52" customWidth="1"/>
    <col min="8186" max="8187" width="0" style="52" hidden="1" customWidth="1"/>
    <col min="8188" max="8188" width="11.875" style="52" customWidth="1"/>
    <col min="8189" max="8190" width="0" style="52" hidden="1" customWidth="1"/>
    <col min="8191" max="8191" width="11.875" style="52" customWidth="1"/>
    <col min="8192" max="8193" width="0" style="52" hidden="1" customWidth="1"/>
    <col min="8194" max="8194" width="11" style="52" customWidth="1"/>
    <col min="8195" max="8196" width="0" style="52" hidden="1" customWidth="1"/>
    <col min="8197" max="8197" width="11" style="52" customWidth="1"/>
    <col min="8198" max="8199" width="0" style="52" hidden="1" customWidth="1"/>
    <col min="8200" max="8200" width="11" style="52" customWidth="1"/>
    <col min="8201" max="8202" width="0" style="52" hidden="1" customWidth="1"/>
    <col min="8203" max="8203" width="11" style="52" customWidth="1"/>
    <col min="8204" max="8205" width="0" style="52" hidden="1" customWidth="1"/>
    <col min="8206" max="8206" width="11" style="52" customWidth="1"/>
    <col min="8207" max="8208" width="0" style="52" hidden="1" customWidth="1"/>
    <col min="8209" max="8209" width="11" style="52" customWidth="1"/>
    <col min="8210" max="8211" width="0" style="52" hidden="1" customWidth="1"/>
    <col min="8212" max="8212" width="11" style="52" customWidth="1"/>
    <col min="8213" max="8214" width="0" style="52" hidden="1" customWidth="1"/>
    <col min="8215" max="8215" width="11" style="52" customWidth="1"/>
    <col min="8216" max="8217" width="0" style="52" hidden="1" customWidth="1"/>
    <col min="8218" max="8218" width="11" style="52" customWidth="1"/>
    <col min="8219" max="8220" width="0" style="52" hidden="1" customWidth="1"/>
    <col min="8221" max="8221" width="11" style="52" customWidth="1"/>
    <col min="8222" max="8223" width="0" style="52" hidden="1" customWidth="1"/>
    <col min="8224" max="8224" width="11" style="52" customWidth="1"/>
    <col min="8225" max="8226" width="0" style="52" hidden="1" customWidth="1"/>
    <col min="8227" max="8227" width="11" style="52" customWidth="1"/>
    <col min="8228" max="8229" width="0" style="52" hidden="1" customWidth="1"/>
    <col min="8230" max="8230" width="11" style="52" customWidth="1"/>
    <col min="8231" max="8232" width="0" style="52" hidden="1" customWidth="1"/>
    <col min="8233" max="8233" width="9" style="52"/>
    <col min="8234" max="8249" width="6.75" style="52" customWidth="1"/>
    <col min="8250" max="8428" width="9" style="52"/>
    <col min="8429" max="8429" width="6.75" style="52" customWidth="1"/>
    <col min="8430" max="8430" width="3.25" style="52" customWidth="1"/>
    <col min="8431" max="8431" width="6.75" style="52" customWidth="1"/>
    <col min="8432" max="8432" width="11.875" style="52" customWidth="1"/>
    <col min="8433" max="8434" width="0" style="52" hidden="1" customWidth="1"/>
    <col min="8435" max="8435" width="11.875" style="52" customWidth="1"/>
    <col min="8436" max="8437" width="0" style="52" hidden="1" customWidth="1"/>
    <col min="8438" max="8438" width="11.875" style="52" customWidth="1"/>
    <col min="8439" max="8440" width="0" style="52" hidden="1" customWidth="1"/>
    <col min="8441" max="8441" width="11.875" style="52" customWidth="1"/>
    <col min="8442" max="8443" width="0" style="52" hidden="1" customWidth="1"/>
    <col min="8444" max="8444" width="11.875" style="52" customWidth="1"/>
    <col min="8445" max="8446" width="0" style="52" hidden="1" customWidth="1"/>
    <col min="8447" max="8447" width="11.875" style="52" customWidth="1"/>
    <col min="8448" max="8449" width="0" style="52" hidden="1" customWidth="1"/>
    <col min="8450" max="8450" width="11" style="52" customWidth="1"/>
    <col min="8451" max="8452" width="0" style="52" hidden="1" customWidth="1"/>
    <col min="8453" max="8453" width="11" style="52" customWidth="1"/>
    <col min="8454" max="8455" width="0" style="52" hidden="1" customWidth="1"/>
    <col min="8456" max="8456" width="11" style="52" customWidth="1"/>
    <col min="8457" max="8458" width="0" style="52" hidden="1" customWidth="1"/>
    <col min="8459" max="8459" width="11" style="52" customWidth="1"/>
    <col min="8460" max="8461" width="0" style="52" hidden="1" customWidth="1"/>
    <col min="8462" max="8462" width="11" style="52" customWidth="1"/>
    <col min="8463" max="8464" width="0" style="52" hidden="1" customWidth="1"/>
    <col min="8465" max="8465" width="11" style="52" customWidth="1"/>
    <col min="8466" max="8467" width="0" style="52" hidden="1" customWidth="1"/>
    <col min="8468" max="8468" width="11" style="52" customWidth="1"/>
    <col min="8469" max="8470" width="0" style="52" hidden="1" customWidth="1"/>
    <col min="8471" max="8471" width="11" style="52" customWidth="1"/>
    <col min="8472" max="8473" width="0" style="52" hidden="1" customWidth="1"/>
    <col min="8474" max="8474" width="11" style="52" customWidth="1"/>
    <col min="8475" max="8476" width="0" style="52" hidden="1" customWidth="1"/>
    <col min="8477" max="8477" width="11" style="52" customWidth="1"/>
    <col min="8478" max="8479" width="0" style="52" hidden="1" customWidth="1"/>
    <col min="8480" max="8480" width="11" style="52" customWidth="1"/>
    <col min="8481" max="8482" width="0" style="52" hidden="1" customWidth="1"/>
    <col min="8483" max="8483" width="11" style="52" customWidth="1"/>
    <col min="8484" max="8485" width="0" style="52" hidden="1" customWidth="1"/>
    <col min="8486" max="8486" width="11" style="52" customWidth="1"/>
    <col min="8487" max="8488" width="0" style="52" hidden="1" customWidth="1"/>
    <col min="8489" max="8489" width="9" style="52"/>
    <col min="8490" max="8505" width="6.75" style="52" customWidth="1"/>
    <col min="8506" max="8684" width="9" style="52"/>
    <col min="8685" max="8685" width="6.75" style="52" customWidth="1"/>
    <col min="8686" max="8686" width="3.25" style="52" customWidth="1"/>
    <col min="8687" max="8687" width="6.75" style="52" customWidth="1"/>
    <col min="8688" max="8688" width="11.875" style="52" customWidth="1"/>
    <col min="8689" max="8690" width="0" style="52" hidden="1" customWidth="1"/>
    <col min="8691" max="8691" width="11.875" style="52" customWidth="1"/>
    <col min="8692" max="8693" width="0" style="52" hidden="1" customWidth="1"/>
    <col min="8694" max="8694" width="11.875" style="52" customWidth="1"/>
    <col min="8695" max="8696" width="0" style="52" hidden="1" customWidth="1"/>
    <col min="8697" max="8697" width="11.875" style="52" customWidth="1"/>
    <col min="8698" max="8699" width="0" style="52" hidden="1" customWidth="1"/>
    <col min="8700" max="8700" width="11.875" style="52" customWidth="1"/>
    <col min="8701" max="8702" width="0" style="52" hidden="1" customWidth="1"/>
    <col min="8703" max="8703" width="11.875" style="52" customWidth="1"/>
    <col min="8704" max="8705" width="0" style="52" hidden="1" customWidth="1"/>
    <col min="8706" max="8706" width="11" style="52" customWidth="1"/>
    <col min="8707" max="8708" width="0" style="52" hidden="1" customWidth="1"/>
    <col min="8709" max="8709" width="11" style="52" customWidth="1"/>
    <col min="8710" max="8711" width="0" style="52" hidden="1" customWidth="1"/>
    <col min="8712" max="8712" width="11" style="52" customWidth="1"/>
    <col min="8713" max="8714" width="0" style="52" hidden="1" customWidth="1"/>
    <col min="8715" max="8715" width="11" style="52" customWidth="1"/>
    <col min="8716" max="8717" width="0" style="52" hidden="1" customWidth="1"/>
    <col min="8718" max="8718" width="11" style="52" customWidth="1"/>
    <col min="8719" max="8720" width="0" style="52" hidden="1" customWidth="1"/>
    <col min="8721" max="8721" width="11" style="52" customWidth="1"/>
    <col min="8722" max="8723" width="0" style="52" hidden="1" customWidth="1"/>
    <col min="8724" max="8724" width="11" style="52" customWidth="1"/>
    <col min="8725" max="8726" width="0" style="52" hidden="1" customWidth="1"/>
    <col min="8727" max="8727" width="11" style="52" customWidth="1"/>
    <col min="8728" max="8729" width="0" style="52" hidden="1" customWidth="1"/>
    <col min="8730" max="8730" width="11" style="52" customWidth="1"/>
    <col min="8731" max="8732" width="0" style="52" hidden="1" customWidth="1"/>
    <col min="8733" max="8733" width="11" style="52" customWidth="1"/>
    <col min="8734" max="8735" width="0" style="52" hidden="1" customWidth="1"/>
    <col min="8736" max="8736" width="11" style="52" customWidth="1"/>
    <col min="8737" max="8738" width="0" style="52" hidden="1" customWidth="1"/>
    <col min="8739" max="8739" width="11" style="52" customWidth="1"/>
    <col min="8740" max="8741" width="0" style="52" hidden="1" customWidth="1"/>
    <col min="8742" max="8742" width="11" style="52" customWidth="1"/>
    <col min="8743" max="8744" width="0" style="52" hidden="1" customWidth="1"/>
    <col min="8745" max="8745" width="9" style="52"/>
    <col min="8746" max="8761" width="6.75" style="52" customWidth="1"/>
    <col min="8762" max="8940" width="9" style="52"/>
    <col min="8941" max="8941" width="6.75" style="52" customWidth="1"/>
    <col min="8942" max="8942" width="3.25" style="52" customWidth="1"/>
    <col min="8943" max="8943" width="6.75" style="52" customWidth="1"/>
    <col min="8944" max="8944" width="11.875" style="52" customWidth="1"/>
    <col min="8945" max="8946" width="0" style="52" hidden="1" customWidth="1"/>
    <col min="8947" max="8947" width="11.875" style="52" customWidth="1"/>
    <col min="8948" max="8949" width="0" style="52" hidden="1" customWidth="1"/>
    <col min="8950" max="8950" width="11.875" style="52" customWidth="1"/>
    <col min="8951" max="8952" width="0" style="52" hidden="1" customWidth="1"/>
    <col min="8953" max="8953" width="11.875" style="52" customWidth="1"/>
    <col min="8954" max="8955" width="0" style="52" hidden="1" customWidth="1"/>
    <col min="8956" max="8956" width="11.875" style="52" customWidth="1"/>
    <col min="8957" max="8958" width="0" style="52" hidden="1" customWidth="1"/>
    <col min="8959" max="8959" width="11.875" style="52" customWidth="1"/>
    <col min="8960" max="8961" width="0" style="52" hidden="1" customWidth="1"/>
    <col min="8962" max="8962" width="11" style="52" customWidth="1"/>
    <col min="8963" max="8964" width="0" style="52" hidden="1" customWidth="1"/>
    <col min="8965" max="8965" width="11" style="52" customWidth="1"/>
    <col min="8966" max="8967" width="0" style="52" hidden="1" customWidth="1"/>
    <col min="8968" max="8968" width="11" style="52" customWidth="1"/>
    <col min="8969" max="8970" width="0" style="52" hidden="1" customWidth="1"/>
    <col min="8971" max="8971" width="11" style="52" customWidth="1"/>
    <col min="8972" max="8973" width="0" style="52" hidden="1" customWidth="1"/>
    <col min="8974" max="8974" width="11" style="52" customWidth="1"/>
    <col min="8975" max="8976" width="0" style="52" hidden="1" customWidth="1"/>
    <col min="8977" max="8977" width="11" style="52" customWidth="1"/>
    <col min="8978" max="8979" width="0" style="52" hidden="1" customWidth="1"/>
    <col min="8980" max="8980" width="11" style="52" customWidth="1"/>
    <col min="8981" max="8982" width="0" style="52" hidden="1" customWidth="1"/>
    <col min="8983" max="8983" width="11" style="52" customWidth="1"/>
    <col min="8984" max="8985" width="0" style="52" hidden="1" customWidth="1"/>
    <col min="8986" max="8986" width="11" style="52" customWidth="1"/>
    <col min="8987" max="8988" width="0" style="52" hidden="1" customWidth="1"/>
    <col min="8989" max="8989" width="11" style="52" customWidth="1"/>
    <col min="8990" max="8991" width="0" style="52" hidden="1" customWidth="1"/>
    <col min="8992" max="8992" width="11" style="52" customWidth="1"/>
    <col min="8993" max="8994" width="0" style="52" hidden="1" customWidth="1"/>
    <col min="8995" max="8995" width="11" style="52" customWidth="1"/>
    <col min="8996" max="8997" width="0" style="52" hidden="1" customWidth="1"/>
    <col min="8998" max="8998" width="11" style="52" customWidth="1"/>
    <col min="8999" max="9000" width="0" style="52" hidden="1" customWidth="1"/>
    <col min="9001" max="9001" width="9" style="52"/>
    <col min="9002" max="9017" width="6.75" style="52" customWidth="1"/>
    <col min="9018" max="9196" width="9" style="52"/>
    <col min="9197" max="9197" width="6.75" style="52" customWidth="1"/>
    <col min="9198" max="9198" width="3.25" style="52" customWidth="1"/>
    <col min="9199" max="9199" width="6.75" style="52" customWidth="1"/>
    <col min="9200" max="9200" width="11.875" style="52" customWidth="1"/>
    <col min="9201" max="9202" width="0" style="52" hidden="1" customWidth="1"/>
    <col min="9203" max="9203" width="11.875" style="52" customWidth="1"/>
    <col min="9204" max="9205" width="0" style="52" hidden="1" customWidth="1"/>
    <col min="9206" max="9206" width="11.875" style="52" customWidth="1"/>
    <col min="9207" max="9208" width="0" style="52" hidden="1" customWidth="1"/>
    <col min="9209" max="9209" width="11.875" style="52" customWidth="1"/>
    <col min="9210" max="9211" width="0" style="52" hidden="1" customWidth="1"/>
    <col min="9212" max="9212" width="11.875" style="52" customWidth="1"/>
    <col min="9213" max="9214" width="0" style="52" hidden="1" customWidth="1"/>
    <col min="9215" max="9215" width="11.875" style="52" customWidth="1"/>
    <col min="9216" max="9217" width="0" style="52" hidden="1" customWidth="1"/>
    <col min="9218" max="9218" width="11" style="52" customWidth="1"/>
    <col min="9219" max="9220" width="0" style="52" hidden="1" customWidth="1"/>
    <col min="9221" max="9221" width="11" style="52" customWidth="1"/>
    <col min="9222" max="9223" width="0" style="52" hidden="1" customWidth="1"/>
    <col min="9224" max="9224" width="11" style="52" customWidth="1"/>
    <col min="9225" max="9226" width="0" style="52" hidden="1" customWidth="1"/>
    <col min="9227" max="9227" width="11" style="52" customWidth="1"/>
    <col min="9228" max="9229" width="0" style="52" hidden="1" customWidth="1"/>
    <col min="9230" max="9230" width="11" style="52" customWidth="1"/>
    <col min="9231" max="9232" width="0" style="52" hidden="1" customWidth="1"/>
    <col min="9233" max="9233" width="11" style="52" customWidth="1"/>
    <col min="9234" max="9235" width="0" style="52" hidden="1" customWidth="1"/>
    <col min="9236" max="9236" width="11" style="52" customWidth="1"/>
    <col min="9237" max="9238" width="0" style="52" hidden="1" customWidth="1"/>
    <col min="9239" max="9239" width="11" style="52" customWidth="1"/>
    <col min="9240" max="9241" width="0" style="52" hidden="1" customWidth="1"/>
    <col min="9242" max="9242" width="11" style="52" customWidth="1"/>
    <col min="9243" max="9244" width="0" style="52" hidden="1" customWidth="1"/>
    <col min="9245" max="9245" width="11" style="52" customWidth="1"/>
    <col min="9246" max="9247" width="0" style="52" hidden="1" customWidth="1"/>
    <col min="9248" max="9248" width="11" style="52" customWidth="1"/>
    <col min="9249" max="9250" width="0" style="52" hidden="1" customWidth="1"/>
    <col min="9251" max="9251" width="11" style="52" customWidth="1"/>
    <col min="9252" max="9253" width="0" style="52" hidden="1" customWidth="1"/>
    <col min="9254" max="9254" width="11" style="52" customWidth="1"/>
    <col min="9255" max="9256" width="0" style="52" hidden="1" customWidth="1"/>
    <col min="9257" max="9257" width="9" style="52"/>
    <col min="9258" max="9273" width="6.75" style="52" customWidth="1"/>
    <col min="9274" max="9452" width="9" style="52"/>
    <col min="9453" max="9453" width="6.75" style="52" customWidth="1"/>
    <col min="9454" max="9454" width="3.25" style="52" customWidth="1"/>
    <col min="9455" max="9455" width="6.75" style="52" customWidth="1"/>
    <col min="9456" max="9456" width="11.875" style="52" customWidth="1"/>
    <col min="9457" max="9458" width="0" style="52" hidden="1" customWidth="1"/>
    <col min="9459" max="9459" width="11.875" style="52" customWidth="1"/>
    <col min="9460" max="9461" width="0" style="52" hidden="1" customWidth="1"/>
    <col min="9462" max="9462" width="11.875" style="52" customWidth="1"/>
    <col min="9463" max="9464" width="0" style="52" hidden="1" customWidth="1"/>
    <col min="9465" max="9465" width="11.875" style="52" customWidth="1"/>
    <col min="9466" max="9467" width="0" style="52" hidden="1" customWidth="1"/>
    <col min="9468" max="9468" width="11.875" style="52" customWidth="1"/>
    <col min="9469" max="9470" width="0" style="52" hidden="1" customWidth="1"/>
    <col min="9471" max="9471" width="11.875" style="52" customWidth="1"/>
    <col min="9472" max="9473" width="0" style="52" hidden="1" customWidth="1"/>
    <col min="9474" max="9474" width="11" style="52" customWidth="1"/>
    <col min="9475" max="9476" width="0" style="52" hidden="1" customWidth="1"/>
    <col min="9477" max="9477" width="11" style="52" customWidth="1"/>
    <col min="9478" max="9479" width="0" style="52" hidden="1" customWidth="1"/>
    <col min="9480" max="9480" width="11" style="52" customWidth="1"/>
    <col min="9481" max="9482" width="0" style="52" hidden="1" customWidth="1"/>
    <col min="9483" max="9483" width="11" style="52" customWidth="1"/>
    <col min="9484" max="9485" width="0" style="52" hidden="1" customWidth="1"/>
    <col min="9486" max="9486" width="11" style="52" customWidth="1"/>
    <col min="9487" max="9488" width="0" style="52" hidden="1" customWidth="1"/>
    <col min="9489" max="9489" width="11" style="52" customWidth="1"/>
    <col min="9490" max="9491" width="0" style="52" hidden="1" customWidth="1"/>
    <col min="9492" max="9492" width="11" style="52" customWidth="1"/>
    <col min="9493" max="9494" width="0" style="52" hidden="1" customWidth="1"/>
    <col min="9495" max="9495" width="11" style="52" customWidth="1"/>
    <col min="9496" max="9497" width="0" style="52" hidden="1" customWidth="1"/>
    <col min="9498" max="9498" width="11" style="52" customWidth="1"/>
    <col min="9499" max="9500" width="0" style="52" hidden="1" customWidth="1"/>
    <col min="9501" max="9501" width="11" style="52" customWidth="1"/>
    <col min="9502" max="9503" width="0" style="52" hidden="1" customWidth="1"/>
    <col min="9504" max="9504" width="11" style="52" customWidth="1"/>
    <col min="9505" max="9506" width="0" style="52" hidden="1" customWidth="1"/>
    <col min="9507" max="9507" width="11" style="52" customWidth="1"/>
    <col min="9508" max="9509" width="0" style="52" hidden="1" customWidth="1"/>
    <col min="9510" max="9510" width="11" style="52" customWidth="1"/>
    <col min="9511" max="9512" width="0" style="52" hidden="1" customWidth="1"/>
    <col min="9513" max="9513" width="9" style="52"/>
    <col min="9514" max="9529" width="6.75" style="52" customWidth="1"/>
    <col min="9530" max="9708" width="9" style="52"/>
    <col min="9709" max="9709" width="6.75" style="52" customWidth="1"/>
    <col min="9710" max="9710" width="3.25" style="52" customWidth="1"/>
    <col min="9711" max="9711" width="6.75" style="52" customWidth="1"/>
    <col min="9712" max="9712" width="11.875" style="52" customWidth="1"/>
    <col min="9713" max="9714" width="0" style="52" hidden="1" customWidth="1"/>
    <col min="9715" max="9715" width="11.875" style="52" customWidth="1"/>
    <col min="9716" max="9717" width="0" style="52" hidden="1" customWidth="1"/>
    <col min="9718" max="9718" width="11.875" style="52" customWidth="1"/>
    <col min="9719" max="9720" width="0" style="52" hidden="1" customWidth="1"/>
    <col min="9721" max="9721" width="11.875" style="52" customWidth="1"/>
    <col min="9722" max="9723" width="0" style="52" hidden="1" customWidth="1"/>
    <col min="9724" max="9724" width="11.875" style="52" customWidth="1"/>
    <col min="9725" max="9726" width="0" style="52" hidden="1" customWidth="1"/>
    <col min="9727" max="9727" width="11.875" style="52" customWidth="1"/>
    <col min="9728" max="9729" width="0" style="52" hidden="1" customWidth="1"/>
    <col min="9730" max="9730" width="11" style="52" customWidth="1"/>
    <col min="9731" max="9732" width="0" style="52" hidden="1" customWidth="1"/>
    <col min="9733" max="9733" width="11" style="52" customWidth="1"/>
    <col min="9734" max="9735" width="0" style="52" hidden="1" customWidth="1"/>
    <col min="9736" max="9736" width="11" style="52" customWidth="1"/>
    <col min="9737" max="9738" width="0" style="52" hidden="1" customWidth="1"/>
    <col min="9739" max="9739" width="11" style="52" customWidth="1"/>
    <col min="9740" max="9741" width="0" style="52" hidden="1" customWidth="1"/>
    <col min="9742" max="9742" width="11" style="52" customWidth="1"/>
    <col min="9743" max="9744" width="0" style="52" hidden="1" customWidth="1"/>
    <col min="9745" max="9745" width="11" style="52" customWidth="1"/>
    <col min="9746" max="9747" width="0" style="52" hidden="1" customWidth="1"/>
    <col min="9748" max="9748" width="11" style="52" customWidth="1"/>
    <col min="9749" max="9750" width="0" style="52" hidden="1" customWidth="1"/>
    <col min="9751" max="9751" width="11" style="52" customWidth="1"/>
    <col min="9752" max="9753" width="0" style="52" hidden="1" customWidth="1"/>
    <col min="9754" max="9754" width="11" style="52" customWidth="1"/>
    <col min="9755" max="9756" width="0" style="52" hidden="1" customWidth="1"/>
    <col min="9757" max="9757" width="11" style="52" customWidth="1"/>
    <col min="9758" max="9759" width="0" style="52" hidden="1" customWidth="1"/>
    <col min="9760" max="9760" width="11" style="52" customWidth="1"/>
    <col min="9761" max="9762" width="0" style="52" hidden="1" customWidth="1"/>
    <col min="9763" max="9763" width="11" style="52" customWidth="1"/>
    <col min="9764" max="9765" width="0" style="52" hidden="1" customWidth="1"/>
    <col min="9766" max="9766" width="11" style="52" customWidth="1"/>
    <col min="9767" max="9768" width="0" style="52" hidden="1" customWidth="1"/>
    <col min="9769" max="9769" width="9" style="52"/>
    <col min="9770" max="9785" width="6.75" style="52" customWidth="1"/>
    <col min="9786" max="9964" width="9" style="52"/>
    <col min="9965" max="9965" width="6.75" style="52" customWidth="1"/>
    <col min="9966" max="9966" width="3.25" style="52" customWidth="1"/>
    <col min="9967" max="9967" width="6.75" style="52" customWidth="1"/>
    <col min="9968" max="9968" width="11.875" style="52" customWidth="1"/>
    <col min="9969" max="9970" width="0" style="52" hidden="1" customWidth="1"/>
    <col min="9971" max="9971" width="11.875" style="52" customWidth="1"/>
    <col min="9972" max="9973" width="0" style="52" hidden="1" customWidth="1"/>
    <col min="9974" max="9974" width="11.875" style="52" customWidth="1"/>
    <col min="9975" max="9976" width="0" style="52" hidden="1" customWidth="1"/>
    <col min="9977" max="9977" width="11.875" style="52" customWidth="1"/>
    <col min="9978" max="9979" width="0" style="52" hidden="1" customWidth="1"/>
    <col min="9980" max="9980" width="11.875" style="52" customWidth="1"/>
    <col min="9981" max="9982" width="0" style="52" hidden="1" customWidth="1"/>
    <col min="9983" max="9983" width="11.875" style="52" customWidth="1"/>
    <col min="9984" max="9985" width="0" style="52" hidden="1" customWidth="1"/>
    <col min="9986" max="9986" width="11" style="52" customWidth="1"/>
    <col min="9987" max="9988" width="0" style="52" hidden="1" customWidth="1"/>
    <col min="9989" max="9989" width="11" style="52" customWidth="1"/>
    <col min="9990" max="9991" width="0" style="52" hidden="1" customWidth="1"/>
    <col min="9992" max="9992" width="11" style="52" customWidth="1"/>
    <col min="9993" max="9994" width="0" style="52" hidden="1" customWidth="1"/>
    <col min="9995" max="9995" width="11" style="52" customWidth="1"/>
    <col min="9996" max="9997" width="0" style="52" hidden="1" customWidth="1"/>
    <col min="9998" max="9998" width="11" style="52" customWidth="1"/>
    <col min="9999" max="10000" width="0" style="52" hidden="1" customWidth="1"/>
    <col min="10001" max="10001" width="11" style="52" customWidth="1"/>
    <col min="10002" max="10003" width="0" style="52" hidden="1" customWidth="1"/>
    <col min="10004" max="10004" width="11" style="52" customWidth="1"/>
    <col min="10005" max="10006" width="0" style="52" hidden="1" customWidth="1"/>
    <col min="10007" max="10007" width="11" style="52" customWidth="1"/>
    <col min="10008" max="10009" width="0" style="52" hidden="1" customWidth="1"/>
    <col min="10010" max="10010" width="11" style="52" customWidth="1"/>
    <col min="10011" max="10012" width="0" style="52" hidden="1" customWidth="1"/>
    <col min="10013" max="10013" width="11" style="52" customWidth="1"/>
    <col min="10014" max="10015" width="0" style="52" hidden="1" customWidth="1"/>
    <col min="10016" max="10016" width="11" style="52" customWidth="1"/>
    <col min="10017" max="10018" width="0" style="52" hidden="1" customWidth="1"/>
    <col min="10019" max="10019" width="11" style="52" customWidth="1"/>
    <col min="10020" max="10021" width="0" style="52" hidden="1" customWidth="1"/>
    <col min="10022" max="10022" width="11" style="52" customWidth="1"/>
    <col min="10023" max="10024" width="0" style="52" hidden="1" customWidth="1"/>
    <col min="10025" max="10025" width="9" style="52"/>
    <col min="10026" max="10041" width="6.75" style="52" customWidth="1"/>
    <col min="10042" max="10220" width="9" style="52"/>
    <col min="10221" max="10221" width="6.75" style="52" customWidth="1"/>
    <col min="10222" max="10222" width="3.25" style="52" customWidth="1"/>
    <col min="10223" max="10223" width="6.75" style="52" customWidth="1"/>
    <col min="10224" max="10224" width="11.875" style="52" customWidth="1"/>
    <col min="10225" max="10226" width="0" style="52" hidden="1" customWidth="1"/>
    <col min="10227" max="10227" width="11.875" style="52" customWidth="1"/>
    <col min="10228" max="10229" width="0" style="52" hidden="1" customWidth="1"/>
    <col min="10230" max="10230" width="11.875" style="52" customWidth="1"/>
    <col min="10231" max="10232" width="0" style="52" hidden="1" customWidth="1"/>
    <col min="10233" max="10233" width="11.875" style="52" customWidth="1"/>
    <col min="10234" max="10235" width="0" style="52" hidden="1" customWidth="1"/>
    <col min="10236" max="10236" width="11.875" style="52" customWidth="1"/>
    <col min="10237" max="10238" width="0" style="52" hidden="1" customWidth="1"/>
    <col min="10239" max="10239" width="11.875" style="52" customWidth="1"/>
    <col min="10240" max="10241" width="0" style="52" hidden="1" customWidth="1"/>
    <col min="10242" max="10242" width="11" style="52" customWidth="1"/>
    <col min="10243" max="10244" width="0" style="52" hidden="1" customWidth="1"/>
    <col min="10245" max="10245" width="11" style="52" customWidth="1"/>
    <col min="10246" max="10247" width="0" style="52" hidden="1" customWidth="1"/>
    <col min="10248" max="10248" width="11" style="52" customWidth="1"/>
    <col min="10249" max="10250" width="0" style="52" hidden="1" customWidth="1"/>
    <col min="10251" max="10251" width="11" style="52" customWidth="1"/>
    <col min="10252" max="10253" width="0" style="52" hidden="1" customWidth="1"/>
    <col min="10254" max="10254" width="11" style="52" customWidth="1"/>
    <col min="10255" max="10256" width="0" style="52" hidden="1" customWidth="1"/>
    <col min="10257" max="10257" width="11" style="52" customWidth="1"/>
    <col min="10258" max="10259" width="0" style="52" hidden="1" customWidth="1"/>
    <col min="10260" max="10260" width="11" style="52" customWidth="1"/>
    <col min="10261" max="10262" width="0" style="52" hidden="1" customWidth="1"/>
    <col min="10263" max="10263" width="11" style="52" customWidth="1"/>
    <col min="10264" max="10265" width="0" style="52" hidden="1" customWidth="1"/>
    <col min="10266" max="10266" width="11" style="52" customWidth="1"/>
    <col min="10267" max="10268" width="0" style="52" hidden="1" customWidth="1"/>
    <col min="10269" max="10269" width="11" style="52" customWidth="1"/>
    <col min="10270" max="10271" width="0" style="52" hidden="1" customWidth="1"/>
    <col min="10272" max="10272" width="11" style="52" customWidth="1"/>
    <col min="10273" max="10274" width="0" style="52" hidden="1" customWidth="1"/>
    <col min="10275" max="10275" width="11" style="52" customWidth="1"/>
    <col min="10276" max="10277" width="0" style="52" hidden="1" customWidth="1"/>
    <col min="10278" max="10278" width="11" style="52" customWidth="1"/>
    <col min="10279" max="10280" width="0" style="52" hidden="1" customWidth="1"/>
    <col min="10281" max="10281" width="9" style="52"/>
    <col min="10282" max="10297" width="6.75" style="52" customWidth="1"/>
    <col min="10298" max="10476" width="9" style="52"/>
    <col min="10477" max="10477" width="6.75" style="52" customWidth="1"/>
    <col min="10478" max="10478" width="3.25" style="52" customWidth="1"/>
    <col min="10479" max="10479" width="6.75" style="52" customWidth="1"/>
    <col min="10480" max="10480" width="11.875" style="52" customWidth="1"/>
    <col min="10481" max="10482" width="0" style="52" hidden="1" customWidth="1"/>
    <col min="10483" max="10483" width="11.875" style="52" customWidth="1"/>
    <col min="10484" max="10485" width="0" style="52" hidden="1" customWidth="1"/>
    <col min="10486" max="10486" width="11.875" style="52" customWidth="1"/>
    <col min="10487" max="10488" width="0" style="52" hidden="1" customWidth="1"/>
    <col min="10489" max="10489" width="11.875" style="52" customWidth="1"/>
    <col min="10490" max="10491" width="0" style="52" hidden="1" customWidth="1"/>
    <col min="10492" max="10492" width="11.875" style="52" customWidth="1"/>
    <col min="10493" max="10494" width="0" style="52" hidden="1" customWidth="1"/>
    <col min="10495" max="10495" width="11.875" style="52" customWidth="1"/>
    <col min="10496" max="10497" width="0" style="52" hidden="1" customWidth="1"/>
    <col min="10498" max="10498" width="11" style="52" customWidth="1"/>
    <col min="10499" max="10500" width="0" style="52" hidden="1" customWidth="1"/>
    <col min="10501" max="10501" width="11" style="52" customWidth="1"/>
    <col min="10502" max="10503" width="0" style="52" hidden="1" customWidth="1"/>
    <col min="10504" max="10504" width="11" style="52" customWidth="1"/>
    <col min="10505" max="10506" width="0" style="52" hidden="1" customWidth="1"/>
    <col min="10507" max="10507" width="11" style="52" customWidth="1"/>
    <col min="10508" max="10509" width="0" style="52" hidden="1" customWidth="1"/>
    <col min="10510" max="10510" width="11" style="52" customWidth="1"/>
    <col min="10511" max="10512" width="0" style="52" hidden="1" customWidth="1"/>
    <col min="10513" max="10513" width="11" style="52" customWidth="1"/>
    <col min="10514" max="10515" width="0" style="52" hidden="1" customWidth="1"/>
    <col min="10516" max="10516" width="11" style="52" customWidth="1"/>
    <col min="10517" max="10518" width="0" style="52" hidden="1" customWidth="1"/>
    <col min="10519" max="10519" width="11" style="52" customWidth="1"/>
    <col min="10520" max="10521" width="0" style="52" hidden="1" customWidth="1"/>
    <col min="10522" max="10522" width="11" style="52" customWidth="1"/>
    <col min="10523" max="10524" width="0" style="52" hidden="1" customWidth="1"/>
    <col min="10525" max="10525" width="11" style="52" customWidth="1"/>
    <col min="10526" max="10527" width="0" style="52" hidden="1" customWidth="1"/>
    <col min="10528" max="10528" width="11" style="52" customWidth="1"/>
    <col min="10529" max="10530" width="0" style="52" hidden="1" customWidth="1"/>
    <col min="10531" max="10531" width="11" style="52" customWidth="1"/>
    <col min="10532" max="10533" width="0" style="52" hidden="1" customWidth="1"/>
    <col min="10534" max="10534" width="11" style="52" customWidth="1"/>
    <col min="10535" max="10536" width="0" style="52" hidden="1" customWidth="1"/>
    <col min="10537" max="10537" width="9" style="52"/>
    <col min="10538" max="10553" width="6.75" style="52" customWidth="1"/>
    <col min="10554" max="10732" width="9" style="52"/>
    <col min="10733" max="10733" width="6.75" style="52" customWidth="1"/>
    <col min="10734" max="10734" width="3.25" style="52" customWidth="1"/>
    <col min="10735" max="10735" width="6.75" style="52" customWidth="1"/>
    <col min="10736" max="10736" width="11.875" style="52" customWidth="1"/>
    <col min="10737" max="10738" width="0" style="52" hidden="1" customWidth="1"/>
    <col min="10739" max="10739" width="11.875" style="52" customWidth="1"/>
    <col min="10740" max="10741" width="0" style="52" hidden="1" customWidth="1"/>
    <col min="10742" max="10742" width="11.875" style="52" customWidth="1"/>
    <col min="10743" max="10744" width="0" style="52" hidden="1" customWidth="1"/>
    <col min="10745" max="10745" width="11.875" style="52" customWidth="1"/>
    <col min="10746" max="10747" width="0" style="52" hidden="1" customWidth="1"/>
    <col min="10748" max="10748" width="11.875" style="52" customWidth="1"/>
    <col min="10749" max="10750" width="0" style="52" hidden="1" customWidth="1"/>
    <col min="10751" max="10751" width="11.875" style="52" customWidth="1"/>
    <col min="10752" max="10753" width="0" style="52" hidden="1" customWidth="1"/>
    <col min="10754" max="10754" width="11" style="52" customWidth="1"/>
    <col min="10755" max="10756" width="0" style="52" hidden="1" customWidth="1"/>
    <col min="10757" max="10757" width="11" style="52" customWidth="1"/>
    <col min="10758" max="10759" width="0" style="52" hidden="1" customWidth="1"/>
    <col min="10760" max="10760" width="11" style="52" customWidth="1"/>
    <col min="10761" max="10762" width="0" style="52" hidden="1" customWidth="1"/>
    <col min="10763" max="10763" width="11" style="52" customWidth="1"/>
    <col min="10764" max="10765" width="0" style="52" hidden="1" customWidth="1"/>
    <col min="10766" max="10766" width="11" style="52" customWidth="1"/>
    <col min="10767" max="10768" width="0" style="52" hidden="1" customWidth="1"/>
    <col min="10769" max="10769" width="11" style="52" customWidth="1"/>
    <col min="10770" max="10771" width="0" style="52" hidden="1" customWidth="1"/>
    <col min="10772" max="10772" width="11" style="52" customWidth="1"/>
    <col min="10773" max="10774" width="0" style="52" hidden="1" customWidth="1"/>
    <col min="10775" max="10775" width="11" style="52" customWidth="1"/>
    <col min="10776" max="10777" width="0" style="52" hidden="1" customWidth="1"/>
    <col min="10778" max="10778" width="11" style="52" customWidth="1"/>
    <col min="10779" max="10780" width="0" style="52" hidden="1" customWidth="1"/>
    <col min="10781" max="10781" width="11" style="52" customWidth="1"/>
    <col min="10782" max="10783" width="0" style="52" hidden="1" customWidth="1"/>
    <col min="10784" max="10784" width="11" style="52" customWidth="1"/>
    <col min="10785" max="10786" width="0" style="52" hidden="1" customWidth="1"/>
    <col min="10787" max="10787" width="11" style="52" customWidth="1"/>
    <col min="10788" max="10789" width="0" style="52" hidden="1" customWidth="1"/>
    <col min="10790" max="10790" width="11" style="52" customWidth="1"/>
    <col min="10791" max="10792" width="0" style="52" hidden="1" customWidth="1"/>
    <col min="10793" max="10793" width="9" style="52"/>
    <col min="10794" max="10809" width="6.75" style="52" customWidth="1"/>
    <col min="10810" max="10988" width="9" style="52"/>
    <col min="10989" max="10989" width="6.75" style="52" customWidth="1"/>
    <col min="10990" max="10990" width="3.25" style="52" customWidth="1"/>
    <col min="10991" max="10991" width="6.75" style="52" customWidth="1"/>
    <col min="10992" max="10992" width="11.875" style="52" customWidth="1"/>
    <col min="10993" max="10994" width="0" style="52" hidden="1" customWidth="1"/>
    <col min="10995" max="10995" width="11.875" style="52" customWidth="1"/>
    <col min="10996" max="10997" width="0" style="52" hidden="1" customWidth="1"/>
    <col min="10998" max="10998" width="11.875" style="52" customWidth="1"/>
    <col min="10999" max="11000" width="0" style="52" hidden="1" customWidth="1"/>
    <col min="11001" max="11001" width="11.875" style="52" customWidth="1"/>
    <col min="11002" max="11003" width="0" style="52" hidden="1" customWidth="1"/>
    <col min="11004" max="11004" width="11.875" style="52" customWidth="1"/>
    <col min="11005" max="11006" width="0" style="52" hidden="1" customWidth="1"/>
    <col min="11007" max="11007" width="11.875" style="52" customWidth="1"/>
    <col min="11008" max="11009" width="0" style="52" hidden="1" customWidth="1"/>
    <col min="11010" max="11010" width="11" style="52" customWidth="1"/>
    <col min="11011" max="11012" width="0" style="52" hidden="1" customWidth="1"/>
    <col min="11013" max="11013" width="11" style="52" customWidth="1"/>
    <col min="11014" max="11015" width="0" style="52" hidden="1" customWidth="1"/>
    <col min="11016" max="11016" width="11" style="52" customWidth="1"/>
    <col min="11017" max="11018" width="0" style="52" hidden="1" customWidth="1"/>
    <col min="11019" max="11019" width="11" style="52" customWidth="1"/>
    <col min="11020" max="11021" width="0" style="52" hidden="1" customWidth="1"/>
    <col min="11022" max="11022" width="11" style="52" customWidth="1"/>
    <col min="11023" max="11024" width="0" style="52" hidden="1" customWidth="1"/>
    <col min="11025" max="11025" width="11" style="52" customWidth="1"/>
    <col min="11026" max="11027" width="0" style="52" hidden="1" customWidth="1"/>
    <col min="11028" max="11028" width="11" style="52" customWidth="1"/>
    <col min="11029" max="11030" width="0" style="52" hidden="1" customWidth="1"/>
    <col min="11031" max="11031" width="11" style="52" customWidth="1"/>
    <col min="11032" max="11033" width="0" style="52" hidden="1" customWidth="1"/>
    <col min="11034" max="11034" width="11" style="52" customWidth="1"/>
    <col min="11035" max="11036" width="0" style="52" hidden="1" customWidth="1"/>
    <col min="11037" max="11037" width="11" style="52" customWidth="1"/>
    <col min="11038" max="11039" width="0" style="52" hidden="1" customWidth="1"/>
    <col min="11040" max="11040" width="11" style="52" customWidth="1"/>
    <col min="11041" max="11042" width="0" style="52" hidden="1" customWidth="1"/>
    <col min="11043" max="11043" width="11" style="52" customWidth="1"/>
    <col min="11044" max="11045" width="0" style="52" hidden="1" customWidth="1"/>
    <col min="11046" max="11046" width="11" style="52" customWidth="1"/>
    <col min="11047" max="11048" width="0" style="52" hidden="1" customWidth="1"/>
    <col min="11049" max="11049" width="9" style="52"/>
    <col min="11050" max="11065" width="6.75" style="52" customWidth="1"/>
    <col min="11066" max="11244" width="9" style="52"/>
    <col min="11245" max="11245" width="6.75" style="52" customWidth="1"/>
    <col min="11246" max="11246" width="3.25" style="52" customWidth="1"/>
    <col min="11247" max="11247" width="6.75" style="52" customWidth="1"/>
    <col min="11248" max="11248" width="11.875" style="52" customWidth="1"/>
    <col min="11249" max="11250" width="0" style="52" hidden="1" customWidth="1"/>
    <col min="11251" max="11251" width="11.875" style="52" customWidth="1"/>
    <col min="11252" max="11253" width="0" style="52" hidden="1" customWidth="1"/>
    <col min="11254" max="11254" width="11.875" style="52" customWidth="1"/>
    <col min="11255" max="11256" width="0" style="52" hidden="1" customWidth="1"/>
    <col min="11257" max="11257" width="11.875" style="52" customWidth="1"/>
    <col min="11258" max="11259" width="0" style="52" hidden="1" customWidth="1"/>
    <col min="11260" max="11260" width="11.875" style="52" customWidth="1"/>
    <col min="11261" max="11262" width="0" style="52" hidden="1" customWidth="1"/>
    <col min="11263" max="11263" width="11.875" style="52" customWidth="1"/>
    <col min="11264" max="11265" width="0" style="52" hidden="1" customWidth="1"/>
    <col min="11266" max="11266" width="11" style="52" customWidth="1"/>
    <col min="11267" max="11268" width="0" style="52" hidden="1" customWidth="1"/>
    <col min="11269" max="11269" width="11" style="52" customWidth="1"/>
    <col min="11270" max="11271" width="0" style="52" hidden="1" customWidth="1"/>
    <col min="11272" max="11272" width="11" style="52" customWidth="1"/>
    <col min="11273" max="11274" width="0" style="52" hidden="1" customWidth="1"/>
    <col min="11275" max="11275" width="11" style="52" customWidth="1"/>
    <col min="11276" max="11277" width="0" style="52" hidden="1" customWidth="1"/>
    <col min="11278" max="11278" width="11" style="52" customWidth="1"/>
    <col min="11279" max="11280" width="0" style="52" hidden="1" customWidth="1"/>
    <col min="11281" max="11281" width="11" style="52" customWidth="1"/>
    <col min="11282" max="11283" width="0" style="52" hidden="1" customWidth="1"/>
    <col min="11284" max="11284" width="11" style="52" customWidth="1"/>
    <col min="11285" max="11286" width="0" style="52" hidden="1" customWidth="1"/>
    <col min="11287" max="11287" width="11" style="52" customWidth="1"/>
    <col min="11288" max="11289" width="0" style="52" hidden="1" customWidth="1"/>
    <col min="11290" max="11290" width="11" style="52" customWidth="1"/>
    <col min="11291" max="11292" width="0" style="52" hidden="1" customWidth="1"/>
    <col min="11293" max="11293" width="11" style="52" customWidth="1"/>
    <col min="11294" max="11295" width="0" style="52" hidden="1" customWidth="1"/>
    <col min="11296" max="11296" width="11" style="52" customWidth="1"/>
    <col min="11297" max="11298" width="0" style="52" hidden="1" customWidth="1"/>
    <col min="11299" max="11299" width="11" style="52" customWidth="1"/>
    <col min="11300" max="11301" width="0" style="52" hidden="1" customWidth="1"/>
    <col min="11302" max="11302" width="11" style="52" customWidth="1"/>
    <col min="11303" max="11304" width="0" style="52" hidden="1" customWidth="1"/>
    <col min="11305" max="11305" width="9" style="52"/>
    <col min="11306" max="11321" width="6.75" style="52" customWidth="1"/>
    <col min="11322" max="11500" width="9" style="52"/>
    <col min="11501" max="11501" width="6.75" style="52" customWidth="1"/>
    <col min="11502" max="11502" width="3.25" style="52" customWidth="1"/>
    <col min="11503" max="11503" width="6.75" style="52" customWidth="1"/>
    <col min="11504" max="11504" width="11.875" style="52" customWidth="1"/>
    <col min="11505" max="11506" width="0" style="52" hidden="1" customWidth="1"/>
    <col min="11507" max="11507" width="11.875" style="52" customWidth="1"/>
    <col min="11508" max="11509" width="0" style="52" hidden="1" customWidth="1"/>
    <col min="11510" max="11510" width="11.875" style="52" customWidth="1"/>
    <col min="11511" max="11512" width="0" style="52" hidden="1" customWidth="1"/>
    <col min="11513" max="11513" width="11.875" style="52" customWidth="1"/>
    <col min="11514" max="11515" width="0" style="52" hidden="1" customWidth="1"/>
    <col min="11516" max="11516" width="11.875" style="52" customWidth="1"/>
    <col min="11517" max="11518" width="0" style="52" hidden="1" customWidth="1"/>
    <col min="11519" max="11519" width="11.875" style="52" customWidth="1"/>
    <col min="11520" max="11521" width="0" style="52" hidden="1" customWidth="1"/>
    <col min="11522" max="11522" width="11" style="52" customWidth="1"/>
    <col min="11523" max="11524" width="0" style="52" hidden="1" customWidth="1"/>
    <col min="11525" max="11525" width="11" style="52" customWidth="1"/>
    <col min="11526" max="11527" width="0" style="52" hidden="1" customWidth="1"/>
    <col min="11528" max="11528" width="11" style="52" customWidth="1"/>
    <col min="11529" max="11530" width="0" style="52" hidden="1" customWidth="1"/>
    <col min="11531" max="11531" width="11" style="52" customWidth="1"/>
    <col min="11532" max="11533" width="0" style="52" hidden="1" customWidth="1"/>
    <col min="11534" max="11534" width="11" style="52" customWidth="1"/>
    <col min="11535" max="11536" width="0" style="52" hidden="1" customWidth="1"/>
    <col min="11537" max="11537" width="11" style="52" customWidth="1"/>
    <col min="11538" max="11539" width="0" style="52" hidden="1" customWidth="1"/>
    <col min="11540" max="11540" width="11" style="52" customWidth="1"/>
    <col min="11541" max="11542" width="0" style="52" hidden="1" customWidth="1"/>
    <col min="11543" max="11543" width="11" style="52" customWidth="1"/>
    <col min="11544" max="11545" width="0" style="52" hidden="1" customWidth="1"/>
    <col min="11546" max="11546" width="11" style="52" customWidth="1"/>
    <col min="11547" max="11548" width="0" style="52" hidden="1" customWidth="1"/>
    <col min="11549" max="11549" width="11" style="52" customWidth="1"/>
    <col min="11550" max="11551" width="0" style="52" hidden="1" customWidth="1"/>
    <col min="11552" max="11552" width="11" style="52" customWidth="1"/>
    <col min="11553" max="11554" width="0" style="52" hidden="1" customWidth="1"/>
    <col min="11555" max="11555" width="11" style="52" customWidth="1"/>
    <col min="11556" max="11557" width="0" style="52" hidden="1" customWidth="1"/>
    <col min="11558" max="11558" width="11" style="52" customWidth="1"/>
    <col min="11559" max="11560" width="0" style="52" hidden="1" customWidth="1"/>
    <col min="11561" max="11561" width="9" style="52"/>
    <col min="11562" max="11577" width="6.75" style="52" customWidth="1"/>
    <col min="11578" max="11756" width="9" style="52"/>
    <col min="11757" max="11757" width="6.75" style="52" customWidth="1"/>
    <col min="11758" max="11758" width="3.25" style="52" customWidth="1"/>
    <col min="11759" max="11759" width="6.75" style="52" customWidth="1"/>
    <col min="11760" max="11760" width="11.875" style="52" customWidth="1"/>
    <col min="11761" max="11762" width="0" style="52" hidden="1" customWidth="1"/>
    <col min="11763" max="11763" width="11.875" style="52" customWidth="1"/>
    <col min="11764" max="11765" width="0" style="52" hidden="1" customWidth="1"/>
    <col min="11766" max="11766" width="11.875" style="52" customWidth="1"/>
    <col min="11767" max="11768" width="0" style="52" hidden="1" customWidth="1"/>
    <col min="11769" max="11769" width="11.875" style="52" customWidth="1"/>
    <col min="11770" max="11771" width="0" style="52" hidden="1" customWidth="1"/>
    <col min="11772" max="11772" width="11.875" style="52" customWidth="1"/>
    <col min="11773" max="11774" width="0" style="52" hidden="1" customWidth="1"/>
    <col min="11775" max="11775" width="11.875" style="52" customWidth="1"/>
    <col min="11776" max="11777" width="0" style="52" hidden="1" customWidth="1"/>
    <col min="11778" max="11778" width="11" style="52" customWidth="1"/>
    <col min="11779" max="11780" width="0" style="52" hidden="1" customWidth="1"/>
    <col min="11781" max="11781" width="11" style="52" customWidth="1"/>
    <col min="11782" max="11783" width="0" style="52" hidden="1" customWidth="1"/>
    <col min="11784" max="11784" width="11" style="52" customWidth="1"/>
    <col min="11785" max="11786" width="0" style="52" hidden="1" customWidth="1"/>
    <col min="11787" max="11787" width="11" style="52" customWidth="1"/>
    <col min="11788" max="11789" width="0" style="52" hidden="1" customWidth="1"/>
    <col min="11790" max="11790" width="11" style="52" customWidth="1"/>
    <col min="11791" max="11792" width="0" style="52" hidden="1" customWidth="1"/>
    <col min="11793" max="11793" width="11" style="52" customWidth="1"/>
    <col min="11794" max="11795" width="0" style="52" hidden="1" customWidth="1"/>
    <col min="11796" max="11796" width="11" style="52" customWidth="1"/>
    <col min="11797" max="11798" width="0" style="52" hidden="1" customWidth="1"/>
    <col min="11799" max="11799" width="11" style="52" customWidth="1"/>
    <col min="11800" max="11801" width="0" style="52" hidden="1" customWidth="1"/>
    <col min="11802" max="11802" width="11" style="52" customWidth="1"/>
    <col min="11803" max="11804" width="0" style="52" hidden="1" customWidth="1"/>
    <col min="11805" max="11805" width="11" style="52" customWidth="1"/>
    <col min="11806" max="11807" width="0" style="52" hidden="1" customWidth="1"/>
    <col min="11808" max="11808" width="11" style="52" customWidth="1"/>
    <col min="11809" max="11810" width="0" style="52" hidden="1" customWidth="1"/>
    <col min="11811" max="11811" width="11" style="52" customWidth="1"/>
    <col min="11812" max="11813" width="0" style="52" hidden="1" customWidth="1"/>
    <col min="11814" max="11814" width="11" style="52" customWidth="1"/>
    <col min="11815" max="11816" width="0" style="52" hidden="1" customWidth="1"/>
    <col min="11817" max="11817" width="9" style="52"/>
    <col min="11818" max="11833" width="6.75" style="52" customWidth="1"/>
    <col min="11834" max="12012" width="9" style="52"/>
    <col min="12013" max="12013" width="6.75" style="52" customWidth="1"/>
    <col min="12014" max="12014" width="3.25" style="52" customWidth="1"/>
    <col min="12015" max="12015" width="6.75" style="52" customWidth="1"/>
    <col min="12016" max="12016" width="11.875" style="52" customWidth="1"/>
    <col min="12017" max="12018" width="0" style="52" hidden="1" customWidth="1"/>
    <col min="12019" max="12019" width="11.875" style="52" customWidth="1"/>
    <col min="12020" max="12021" width="0" style="52" hidden="1" customWidth="1"/>
    <col min="12022" max="12022" width="11.875" style="52" customWidth="1"/>
    <col min="12023" max="12024" width="0" style="52" hidden="1" customWidth="1"/>
    <col min="12025" max="12025" width="11.875" style="52" customWidth="1"/>
    <col min="12026" max="12027" width="0" style="52" hidden="1" customWidth="1"/>
    <col min="12028" max="12028" width="11.875" style="52" customWidth="1"/>
    <col min="12029" max="12030" width="0" style="52" hidden="1" customWidth="1"/>
    <col min="12031" max="12031" width="11.875" style="52" customWidth="1"/>
    <col min="12032" max="12033" width="0" style="52" hidden="1" customWidth="1"/>
    <col min="12034" max="12034" width="11" style="52" customWidth="1"/>
    <col min="12035" max="12036" width="0" style="52" hidden="1" customWidth="1"/>
    <col min="12037" max="12037" width="11" style="52" customWidth="1"/>
    <col min="12038" max="12039" width="0" style="52" hidden="1" customWidth="1"/>
    <col min="12040" max="12040" width="11" style="52" customWidth="1"/>
    <col min="12041" max="12042" width="0" style="52" hidden="1" customWidth="1"/>
    <col min="12043" max="12043" width="11" style="52" customWidth="1"/>
    <col min="12044" max="12045" width="0" style="52" hidden="1" customWidth="1"/>
    <col min="12046" max="12046" width="11" style="52" customWidth="1"/>
    <col min="12047" max="12048" width="0" style="52" hidden="1" customWidth="1"/>
    <col min="12049" max="12049" width="11" style="52" customWidth="1"/>
    <col min="12050" max="12051" width="0" style="52" hidden="1" customWidth="1"/>
    <col min="12052" max="12052" width="11" style="52" customWidth="1"/>
    <col min="12053" max="12054" width="0" style="52" hidden="1" customWidth="1"/>
    <col min="12055" max="12055" width="11" style="52" customWidth="1"/>
    <col min="12056" max="12057" width="0" style="52" hidden="1" customWidth="1"/>
    <col min="12058" max="12058" width="11" style="52" customWidth="1"/>
    <col min="12059" max="12060" width="0" style="52" hidden="1" customWidth="1"/>
    <col min="12061" max="12061" width="11" style="52" customWidth="1"/>
    <col min="12062" max="12063" width="0" style="52" hidden="1" customWidth="1"/>
    <col min="12064" max="12064" width="11" style="52" customWidth="1"/>
    <col min="12065" max="12066" width="0" style="52" hidden="1" customWidth="1"/>
    <col min="12067" max="12067" width="11" style="52" customWidth="1"/>
    <col min="12068" max="12069" width="0" style="52" hidden="1" customWidth="1"/>
    <col min="12070" max="12070" width="11" style="52" customWidth="1"/>
    <col min="12071" max="12072" width="0" style="52" hidden="1" customWidth="1"/>
    <col min="12073" max="12073" width="9" style="52"/>
    <col min="12074" max="12089" width="6.75" style="52" customWidth="1"/>
    <col min="12090" max="12268" width="9" style="52"/>
    <col min="12269" max="12269" width="6.75" style="52" customWidth="1"/>
    <col min="12270" max="12270" width="3.25" style="52" customWidth="1"/>
    <col min="12271" max="12271" width="6.75" style="52" customWidth="1"/>
    <col min="12272" max="12272" width="11.875" style="52" customWidth="1"/>
    <col min="12273" max="12274" width="0" style="52" hidden="1" customWidth="1"/>
    <col min="12275" max="12275" width="11.875" style="52" customWidth="1"/>
    <col min="12276" max="12277" width="0" style="52" hidden="1" customWidth="1"/>
    <col min="12278" max="12278" width="11.875" style="52" customWidth="1"/>
    <col min="12279" max="12280" width="0" style="52" hidden="1" customWidth="1"/>
    <col min="12281" max="12281" width="11.875" style="52" customWidth="1"/>
    <col min="12282" max="12283" width="0" style="52" hidden="1" customWidth="1"/>
    <col min="12284" max="12284" width="11.875" style="52" customWidth="1"/>
    <col min="12285" max="12286" width="0" style="52" hidden="1" customWidth="1"/>
    <col min="12287" max="12287" width="11.875" style="52" customWidth="1"/>
    <col min="12288" max="12289" width="0" style="52" hidden="1" customWidth="1"/>
    <col min="12290" max="12290" width="11" style="52" customWidth="1"/>
    <col min="12291" max="12292" width="0" style="52" hidden="1" customWidth="1"/>
    <col min="12293" max="12293" width="11" style="52" customWidth="1"/>
    <col min="12294" max="12295" width="0" style="52" hidden="1" customWidth="1"/>
    <col min="12296" max="12296" width="11" style="52" customWidth="1"/>
    <col min="12297" max="12298" width="0" style="52" hidden="1" customWidth="1"/>
    <col min="12299" max="12299" width="11" style="52" customWidth="1"/>
    <col min="12300" max="12301" width="0" style="52" hidden="1" customWidth="1"/>
    <col min="12302" max="12302" width="11" style="52" customWidth="1"/>
    <col min="12303" max="12304" width="0" style="52" hidden="1" customWidth="1"/>
    <col min="12305" max="12305" width="11" style="52" customWidth="1"/>
    <col min="12306" max="12307" width="0" style="52" hidden="1" customWidth="1"/>
    <col min="12308" max="12308" width="11" style="52" customWidth="1"/>
    <col min="12309" max="12310" width="0" style="52" hidden="1" customWidth="1"/>
    <col min="12311" max="12311" width="11" style="52" customWidth="1"/>
    <col min="12312" max="12313" width="0" style="52" hidden="1" customWidth="1"/>
    <col min="12314" max="12314" width="11" style="52" customWidth="1"/>
    <col min="12315" max="12316" width="0" style="52" hidden="1" customWidth="1"/>
    <col min="12317" max="12317" width="11" style="52" customWidth="1"/>
    <col min="12318" max="12319" width="0" style="52" hidden="1" customWidth="1"/>
    <col min="12320" max="12320" width="11" style="52" customWidth="1"/>
    <col min="12321" max="12322" width="0" style="52" hidden="1" customWidth="1"/>
    <col min="12323" max="12323" width="11" style="52" customWidth="1"/>
    <col min="12324" max="12325" width="0" style="52" hidden="1" customWidth="1"/>
    <col min="12326" max="12326" width="11" style="52" customWidth="1"/>
    <col min="12327" max="12328" width="0" style="52" hidden="1" customWidth="1"/>
    <col min="12329" max="12329" width="9" style="52"/>
    <col min="12330" max="12345" width="6.75" style="52" customWidth="1"/>
    <col min="12346" max="12524" width="9" style="52"/>
    <col min="12525" max="12525" width="6.75" style="52" customWidth="1"/>
    <col min="12526" max="12526" width="3.25" style="52" customWidth="1"/>
    <col min="12527" max="12527" width="6.75" style="52" customWidth="1"/>
    <col min="12528" max="12528" width="11.875" style="52" customWidth="1"/>
    <col min="12529" max="12530" width="0" style="52" hidden="1" customWidth="1"/>
    <col min="12531" max="12531" width="11.875" style="52" customWidth="1"/>
    <col min="12532" max="12533" width="0" style="52" hidden="1" customWidth="1"/>
    <col min="12534" max="12534" width="11.875" style="52" customWidth="1"/>
    <col min="12535" max="12536" width="0" style="52" hidden="1" customWidth="1"/>
    <col min="12537" max="12537" width="11.875" style="52" customWidth="1"/>
    <col min="12538" max="12539" width="0" style="52" hidden="1" customWidth="1"/>
    <col min="12540" max="12540" width="11.875" style="52" customWidth="1"/>
    <col min="12541" max="12542" width="0" style="52" hidden="1" customWidth="1"/>
    <col min="12543" max="12543" width="11.875" style="52" customWidth="1"/>
    <col min="12544" max="12545" width="0" style="52" hidden="1" customWidth="1"/>
    <col min="12546" max="12546" width="11" style="52" customWidth="1"/>
    <col min="12547" max="12548" width="0" style="52" hidden="1" customWidth="1"/>
    <col min="12549" max="12549" width="11" style="52" customWidth="1"/>
    <col min="12550" max="12551" width="0" style="52" hidden="1" customWidth="1"/>
    <col min="12552" max="12552" width="11" style="52" customWidth="1"/>
    <col min="12553" max="12554" width="0" style="52" hidden="1" customWidth="1"/>
    <col min="12555" max="12555" width="11" style="52" customWidth="1"/>
    <col min="12556" max="12557" width="0" style="52" hidden="1" customWidth="1"/>
    <col min="12558" max="12558" width="11" style="52" customWidth="1"/>
    <col min="12559" max="12560" width="0" style="52" hidden="1" customWidth="1"/>
    <col min="12561" max="12561" width="11" style="52" customWidth="1"/>
    <col min="12562" max="12563" width="0" style="52" hidden="1" customWidth="1"/>
    <col min="12564" max="12564" width="11" style="52" customWidth="1"/>
    <col min="12565" max="12566" width="0" style="52" hidden="1" customWidth="1"/>
    <col min="12567" max="12567" width="11" style="52" customWidth="1"/>
    <col min="12568" max="12569" width="0" style="52" hidden="1" customWidth="1"/>
    <col min="12570" max="12570" width="11" style="52" customWidth="1"/>
    <col min="12571" max="12572" width="0" style="52" hidden="1" customWidth="1"/>
    <col min="12573" max="12573" width="11" style="52" customWidth="1"/>
    <col min="12574" max="12575" width="0" style="52" hidden="1" customWidth="1"/>
    <col min="12576" max="12576" width="11" style="52" customWidth="1"/>
    <col min="12577" max="12578" width="0" style="52" hidden="1" customWidth="1"/>
    <col min="12579" max="12579" width="11" style="52" customWidth="1"/>
    <col min="12580" max="12581" width="0" style="52" hidden="1" customWidth="1"/>
    <col min="12582" max="12582" width="11" style="52" customWidth="1"/>
    <col min="12583" max="12584" width="0" style="52" hidden="1" customWidth="1"/>
    <col min="12585" max="12585" width="9" style="52"/>
    <col min="12586" max="12601" width="6.75" style="52" customWidth="1"/>
    <col min="12602" max="12780" width="9" style="52"/>
    <col min="12781" max="12781" width="6.75" style="52" customWidth="1"/>
    <col min="12782" max="12782" width="3.25" style="52" customWidth="1"/>
    <col min="12783" max="12783" width="6.75" style="52" customWidth="1"/>
    <col min="12784" max="12784" width="11.875" style="52" customWidth="1"/>
    <col min="12785" max="12786" width="0" style="52" hidden="1" customWidth="1"/>
    <col min="12787" max="12787" width="11.875" style="52" customWidth="1"/>
    <col min="12788" max="12789" width="0" style="52" hidden="1" customWidth="1"/>
    <col min="12790" max="12790" width="11.875" style="52" customWidth="1"/>
    <col min="12791" max="12792" width="0" style="52" hidden="1" customWidth="1"/>
    <col min="12793" max="12793" width="11.875" style="52" customWidth="1"/>
    <col min="12794" max="12795" width="0" style="52" hidden="1" customWidth="1"/>
    <col min="12796" max="12796" width="11.875" style="52" customWidth="1"/>
    <col min="12797" max="12798" width="0" style="52" hidden="1" customWidth="1"/>
    <col min="12799" max="12799" width="11.875" style="52" customWidth="1"/>
    <col min="12800" max="12801" width="0" style="52" hidden="1" customWidth="1"/>
    <col min="12802" max="12802" width="11" style="52" customWidth="1"/>
    <col min="12803" max="12804" width="0" style="52" hidden="1" customWidth="1"/>
    <col min="12805" max="12805" width="11" style="52" customWidth="1"/>
    <col min="12806" max="12807" width="0" style="52" hidden="1" customWidth="1"/>
    <col min="12808" max="12808" width="11" style="52" customWidth="1"/>
    <col min="12809" max="12810" width="0" style="52" hidden="1" customWidth="1"/>
    <col min="12811" max="12811" width="11" style="52" customWidth="1"/>
    <col min="12812" max="12813" width="0" style="52" hidden="1" customWidth="1"/>
    <col min="12814" max="12814" width="11" style="52" customWidth="1"/>
    <col min="12815" max="12816" width="0" style="52" hidden="1" customWidth="1"/>
    <col min="12817" max="12817" width="11" style="52" customWidth="1"/>
    <col min="12818" max="12819" width="0" style="52" hidden="1" customWidth="1"/>
    <col min="12820" max="12820" width="11" style="52" customWidth="1"/>
    <col min="12821" max="12822" width="0" style="52" hidden="1" customWidth="1"/>
    <col min="12823" max="12823" width="11" style="52" customWidth="1"/>
    <col min="12824" max="12825" width="0" style="52" hidden="1" customWidth="1"/>
    <col min="12826" max="12826" width="11" style="52" customWidth="1"/>
    <col min="12827" max="12828" width="0" style="52" hidden="1" customWidth="1"/>
    <col min="12829" max="12829" width="11" style="52" customWidth="1"/>
    <col min="12830" max="12831" width="0" style="52" hidden="1" customWidth="1"/>
    <col min="12832" max="12832" width="11" style="52" customWidth="1"/>
    <col min="12833" max="12834" width="0" style="52" hidden="1" customWidth="1"/>
    <col min="12835" max="12835" width="11" style="52" customWidth="1"/>
    <col min="12836" max="12837" width="0" style="52" hidden="1" customWidth="1"/>
    <col min="12838" max="12838" width="11" style="52" customWidth="1"/>
    <col min="12839" max="12840" width="0" style="52" hidden="1" customWidth="1"/>
    <col min="12841" max="12841" width="9" style="52"/>
    <col min="12842" max="12857" width="6.75" style="52" customWidth="1"/>
    <col min="12858" max="13036" width="9" style="52"/>
    <col min="13037" max="13037" width="6.75" style="52" customWidth="1"/>
    <col min="13038" max="13038" width="3.25" style="52" customWidth="1"/>
    <col min="13039" max="13039" width="6.75" style="52" customWidth="1"/>
    <col min="13040" max="13040" width="11.875" style="52" customWidth="1"/>
    <col min="13041" max="13042" width="0" style="52" hidden="1" customWidth="1"/>
    <col min="13043" max="13043" width="11.875" style="52" customWidth="1"/>
    <col min="13044" max="13045" width="0" style="52" hidden="1" customWidth="1"/>
    <col min="13046" max="13046" width="11.875" style="52" customWidth="1"/>
    <col min="13047" max="13048" width="0" style="52" hidden="1" customWidth="1"/>
    <col min="13049" max="13049" width="11.875" style="52" customWidth="1"/>
    <col min="13050" max="13051" width="0" style="52" hidden="1" customWidth="1"/>
    <col min="13052" max="13052" width="11.875" style="52" customWidth="1"/>
    <col min="13053" max="13054" width="0" style="52" hidden="1" customWidth="1"/>
    <col min="13055" max="13055" width="11.875" style="52" customWidth="1"/>
    <col min="13056" max="13057" width="0" style="52" hidden="1" customWidth="1"/>
    <col min="13058" max="13058" width="11" style="52" customWidth="1"/>
    <col min="13059" max="13060" width="0" style="52" hidden="1" customWidth="1"/>
    <col min="13061" max="13061" width="11" style="52" customWidth="1"/>
    <col min="13062" max="13063" width="0" style="52" hidden="1" customWidth="1"/>
    <col min="13064" max="13064" width="11" style="52" customWidth="1"/>
    <col min="13065" max="13066" width="0" style="52" hidden="1" customWidth="1"/>
    <col min="13067" max="13067" width="11" style="52" customWidth="1"/>
    <col min="13068" max="13069" width="0" style="52" hidden="1" customWidth="1"/>
    <col min="13070" max="13070" width="11" style="52" customWidth="1"/>
    <col min="13071" max="13072" width="0" style="52" hidden="1" customWidth="1"/>
    <col min="13073" max="13073" width="11" style="52" customWidth="1"/>
    <col min="13074" max="13075" width="0" style="52" hidden="1" customWidth="1"/>
    <col min="13076" max="13076" width="11" style="52" customWidth="1"/>
    <col min="13077" max="13078" width="0" style="52" hidden="1" customWidth="1"/>
    <col min="13079" max="13079" width="11" style="52" customWidth="1"/>
    <col min="13080" max="13081" width="0" style="52" hidden="1" customWidth="1"/>
    <col min="13082" max="13082" width="11" style="52" customWidth="1"/>
    <col min="13083" max="13084" width="0" style="52" hidden="1" customWidth="1"/>
    <col min="13085" max="13085" width="11" style="52" customWidth="1"/>
    <col min="13086" max="13087" width="0" style="52" hidden="1" customWidth="1"/>
    <col min="13088" max="13088" width="11" style="52" customWidth="1"/>
    <col min="13089" max="13090" width="0" style="52" hidden="1" customWidth="1"/>
    <col min="13091" max="13091" width="11" style="52" customWidth="1"/>
    <col min="13092" max="13093" width="0" style="52" hidden="1" customWidth="1"/>
    <col min="13094" max="13094" width="11" style="52" customWidth="1"/>
    <col min="13095" max="13096" width="0" style="52" hidden="1" customWidth="1"/>
    <col min="13097" max="13097" width="9" style="52"/>
    <col min="13098" max="13113" width="6.75" style="52" customWidth="1"/>
    <col min="13114" max="13292" width="9" style="52"/>
    <col min="13293" max="13293" width="6.75" style="52" customWidth="1"/>
    <col min="13294" max="13294" width="3.25" style="52" customWidth="1"/>
    <col min="13295" max="13295" width="6.75" style="52" customWidth="1"/>
    <col min="13296" max="13296" width="11.875" style="52" customWidth="1"/>
    <col min="13297" max="13298" width="0" style="52" hidden="1" customWidth="1"/>
    <col min="13299" max="13299" width="11.875" style="52" customWidth="1"/>
    <col min="13300" max="13301" width="0" style="52" hidden="1" customWidth="1"/>
    <col min="13302" max="13302" width="11.875" style="52" customWidth="1"/>
    <col min="13303" max="13304" width="0" style="52" hidden="1" customWidth="1"/>
    <col min="13305" max="13305" width="11.875" style="52" customWidth="1"/>
    <col min="13306" max="13307" width="0" style="52" hidden="1" customWidth="1"/>
    <col min="13308" max="13308" width="11.875" style="52" customWidth="1"/>
    <col min="13309" max="13310" width="0" style="52" hidden="1" customWidth="1"/>
    <col min="13311" max="13311" width="11.875" style="52" customWidth="1"/>
    <col min="13312" max="13313" width="0" style="52" hidden="1" customWidth="1"/>
    <col min="13314" max="13314" width="11" style="52" customWidth="1"/>
    <col min="13315" max="13316" width="0" style="52" hidden="1" customWidth="1"/>
    <col min="13317" max="13317" width="11" style="52" customWidth="1"/>
    <col min="13318" max="13319" width="0" style="52" hidden="1" customWidth="1"/>
    <col min="13320" max="13320" width="11" style="52" customWidth="1"/>
    <col min="13321" max="13322" width="0" style="52" hidden="1" customWidth="1"/>
    <col min="13323" max="13323" width="11" style="52" customWidth="1"/>
    <col min="13324" max="13325" width="0" style="52" hidden="1" customWidth="1"/>
    <col min="13326" max="13326" width="11" style="52" customWidth="1"/>
    <col min="13327" max="13328" width="0" style="52" hidden="1" customWidth="1"/>
    <col min="13329" max="13329" width="11" style="52" customWidth="1"/>
    <col min="13330" max="13331" width="0" style="52" hidden="1" customWidth="1"/>
    <col min="13332" max="13332" width="11" style="52" customWidth="1"/>
    <col min="13333" max="13334" width="0" style="52" hidden="1" customWidth="1"/>
    <col min="13335" max="13335" width="11" style="52" customWidth="1"/>
    <col min="13336" max="13337" width="0" style="52" hidden="1" customWidth="1"/>
    <col min="13338" max="13338" width="11" style="52" customWidth="1"/>
    <col min="13339" max="13340" width="0" style="52" hidden="1" customWidth="1"/>
    <col min="13341" max="13341" width="11" style="52" customWidth="1"/>
    <col min="13342" max="13343" width="0" style="52" hidden="1" customWidth="1"/>
    <col min="13344" max="13344" width="11" style="52" customWidth="1"/>
    <col min="13345" max="13346" width="0" style="52" hidden="1" customWidth="1"/>
    <col min="13347" max="13347" width="11" style="52" customWidth="1"/>
    <col min="13348" max="13349" width="0" style="52" hidden="1" customWidth="1"/>
    <col min="13350" max="13350" width="11" style="52" customWidth="1"/>
    <col min="13351" max="13352" width="0" style="52" hidden="1" customWidth="1"/>
    <col min="13353" max="13353" width="9" style="52"/>
    <col min="13354" max="13369" width="6.75" style="52" customWidth="1"/>
    <col min="13370" max="13548" width="9" style="52"/>
    <col min="13549" max="13549" width="6.75" style="52" customWidth="1"/>
    <col min="13550" max="13550" width="3.25" style="52" customWidth="1"/>
    <col min="13551" max="13551" width="6.75" style="52" customWidth="1"/>
    <col min="13552" max="13552" width="11.875" style="52" customWidth="1"/>
    <col min="13553" max="13554" width="0" style="52" hidden="1" customWidth="1"/>
    <col min="13555" max="13555" width="11.875" style="52" customWidth="1"/>
    <col min="13556" max="13557" width="0" style="52" hidden="1" customWidth="1"/>
    <col min="13558" max="13558" width="11.875" style="52" customWidth="1"/>
    <col min="13559" max="13560" width="0" style="52" hidden="1" customWidth="1"/>
    <col min="13561" max="13561" width="11.875" style="52" customWidth="1"/>
    <col min="13562" max="13563" width="0" style="52" hidden="1" customWidth="1"/>
    <col min="13564" max="13564" width="11.875" style="52" customWidth="1"/>
    <col min="13565" max="13566" width="0" style="52" hidden="1" customWidth="1"/>
    <col min="13567" max="13567" width="11.875" style="52" customWidth="1"/>
    <col min="13568" max="13569" width="0" style="52" hidden="1" customWidth="1"/>
    <col min="13570" max="13570" width="11" style="52" customWidth="1"/>
    <col min="13571" max="13572" width="0" style="52" hidden="1" customWidth="1"/>
    <col min="13573" max="13573" width="11" style="52" customWidth="1"/>
    <col min="13574" max="13575" width="0" style="52" hidden="1" customWidth="1"/>
    <col min="13576" max="13576" width="11" style="52" customWidth="1"/>
    <col min="13577" max="13578" width="0" style="52" hidden="1" customWidth="1"/>
    <col min="13579" max="13579" width="11" style="52" customWidth="1"/>
    <col min="13580" max="13581" width="0" style="52" hidden="1" customWidth="1"/>
    <col min="13582" max="13582" width="11" style="52" customWidth="1"/>
    <col min="13583" max="13584" width="0" style="52" hidden="1" customWidth="1"/>
    <col min="13585" max="13585" width="11" style="52" customWidth="1"/>
    <col min="13586" max="13587" width="0" style="52" hidden="1" customWidth="1"/>
    <col min="13588" max="13588" width="11" style="52" customWidth="1"/>
    <col min="13589" max="13590" width="0" style="52" hidden="1" customWidth="1"/>
    <col min="13591" max="13591" width="11" style="52" customWidth="1"/>
    <col min="13592" max="13593" width="0" style="52" hidden="1" customWidth="1"/>
    <col min="13594" max="13594" width="11" style="52" customWidth="1"/>
    <col min="13595" max="13596" width="0" style="52" hidden="1" customWidth="1"/>
    <col min="13597" max="13597" width="11" style="52" customWidth="1"/>
    <col min="13598" max="13599" width="0" style="52" hidden="1" customWidth="1"/>
    <col min="13600" max="13600" width="11" style="52" customWidth="1"/>
    <col min="13601" max="13602" width="0" style="52" hidden="1" customWidth="1"/>
    <col min="13603" max="13603" width="11" style="52" customWidth="1"/>
    <col min="13604" max="13605" width="0" style="52" hidden="1" customWidth="1"/>
    <col min="13606" max="13606" width="11" style="52" customWidth="1"/>
    <col min="13607" max="13608" width="0" style="52" hidden="1" customWidth="1"/>
    <col min="13609" max="13609" width="9" style="52"/>
    <col min="13610" max="13625" width="6.75" style="52" customWidth="1"/>
    <col min="13626" max="13804" width="9" style="52"/>
    <col min="13805" max="13805" width="6.75" style="52" customWidth="1"/>
    <col min="13806" max="13806" width="3.25" style="52" customWidth="1"/>
    <col min="13807" max="13807" width="6.75" style="52" customWidth="1"/>
    <col min="13808" max="13808" width="11.875" style="52" customWidth="1"/>
    <col min="13809" max="13810" width="0" style="52" hidden="1" customWidth="1"/>
    <col min="13811" max="13811" width="11.875" style="52" customWidth="1"/>
    <col min="13812" max="13813" width="0" style="52" hidden="1" customWidth="1"/>
    <col min="13814" max="13814" width="11.875" style="52" customWidth="1"/>
    <col min="13815" max="13816" width="0" style="52" hidden="1" customWidth="1"/>
    <col min="13817" max="13817" width="11.875" style="52" customWidth="1"/>
    <col min="13818" max="13819" width="0" style="52" hidden="1" customWidth="1"/>
    <col min="13820" max="13820" width="11.875" style="52" customWidth="1"/>
    <col min="13821" max="13822" width="0" style="52" hidden="1" customWidth="1"/>
    <col min="13823" max="13823" width="11.875" style="52" customWidth="1"/>
    <col min="13824" max="13825" width="0" style="52" hidden="1" customWidth="1"/>
    <col min="13826" max="13826" width="11" style="52" customWidth="1"/>
    <col min="13827" max="13828" width="0" style="52" hidden="1" customWidth="1"/>
    <col min="13829" max="13829" width="11" style="52" customWidth="1"/>
    <col min="13830" max="13831" width="0" style="52" hidden="1" customWidth="1"/>
    <col min="13832" max="13832" width="11" style="52" customWidth="1"/>
    <col min="13833" max="13834" width="0" style="52" hidden="1" customWidth="1"/>
    <col min="13835" max="13835" width="11" style="52" customWidth="1"/>
    <col min="13836" max="13837" width="0" style="52" hidden="1" customWidth="1"/>
    <col min="13838" max="13838" width="11" style="52" customWidth="1"/>
    <col min="13839" max="13840" width="0" style="52" hidden="1" customWidth="1"/>
    <col min="13841" max="13841" width="11" style="52" customWidth="1"/>
    <col min="13842" max="13843" width="0" style="52" hidden="1" customWidth="1"/>
    <col min="13844" max="13844" width="11" style="52" customWidth="1"/>
    <col min="13845" max="13846" width="0" style="52" hidden="1" customWidth="1"/>
    <col min="13847" max="13847" width="11" style="52" customWidth="1"/>
    <col min="13848" max="13849" width="0" style="52" hidden="1" customWidth="1"/>
    <col min="13850" max="13850" width="11" style="52" customWidth="1"/>
    <col min="13851" max="13852" width="0" style="52" hidden="1" customWidth="1"/>
    <col min="13853" max="13853" width="11" style="52" customWidth="1"/>
    <col min="13854" max="13855" width="0" style="52" hidden="1" customWidth="1"/>
    <col min="13856" max="13856" width="11" style="52" customWidth="1"/>
    <col min="13857" max="13858" width="0" style="52" hidden="1" customWidth="1"/>
    <col min="13859" max="13859" width="11" style="52" customWidth="1"/>
    <col min="13860" max="13861" width="0" style="52" hidden="1" customWidth="1"/>
    <col min="13862" max="13862" width="11" style="52" customWidth="1"/>
    <col min="13863" max="13864" width="0" style="52" hidden="1" customWidth="1"/>
    <col min="13865" max="13865" width="9" style="52"/>
    <col min="13866" max="13881" width="6.75" style="52" customWidth="1"/>
    <col min="13882" max="14060" width="9" style="52"/>
    <col min="14061" max="14061" width="6.75" style="52" customWidth="1"/>
    <col min="14062" max="14062" width="3.25" style="52" customWidth="1"/>
    <col min="14063" max="14063" width="6.75" style="52" customWidth="1"/>
    <col min="14064" max="14064" width="11.875" style="52" customWidth="1"/>
    <col min="14065" max="14066" width="0" style="52" hidden="1" customWidth="1"/>
    <col min="14067" max="14067" width="11.875" style="52" customWidth="1"/>
    <col min="14068" max="14069" width="0" style="52" hidden="1" customWidth="1"/>
    <col min="14070" max="14070" width="11.875" style="52" customWidth="1"/>
    <col min="14071" max="14072" width="0" style="52" hidden="1" customWidth="1"/>
    <col min="14073" max="14073" width="11.875" style="52" customWidth="1"/>
    <col min="14074" max="14075" width="0" style="52" hidden="1" customWidth="1"/>
    <col min="14076" max="14076" width="11.875" style="52" customWidth="1"/>
    <col min="14077" max="14078" width="0" style="52" hidden="1" customWidth="1"/>
    <col min="14079" max="14079" width="11.875" style="52" customWidth="1"/>
    <col min="14080" max="14081" width="0" style="52" hidden="1" customWidth="1"/>
    <col min="14082" max="14082" width="11" style="52" customWidth="1"/>
    <col min="14083" max="14084" width="0" style="52" hidden="1" customWidth="1"/>
    <col min="14085" max="14085" width="11" style="52" customWidth="1"/>
    <col min="14086" max="14087" width="0" style="52" hidden="1" customWidth="1"/>
    <col min="14088" max="14088" width="11" style="52" customWidth="1"/>
    <col min="14089" max="14090" width="0" style="52" hidden="1" customWidth="1"/>
    <col min="14091" max="14091" width="11" style="52" customWidth="1"/>
    <col min="14092" max="14093" width="0" style="52" hidden="1" customWidth="1"/>
    <col min="14094" max="14094" width="11" style="52" customWidth="1"/>
    <col min="14095" max="14096" width="0" style="52" hidden="1" customWidth="1"/>
    <col min="14097" max="14097" width="11" style="52" customWidth="1"/>
    <col min="14098" max="14099" width="0" style="52" hidden="1" customWidth="1"/>
    <col min="14100" max="14100" width="11" style="52" customWidth="1"/>
    <col min="14101" max="14102" width="0" style="52" hidden="1" customWidth="1"/>
    <col min="14103" max="14103" width="11" style="52" customWidth="1"/>
    <col min="14104" max="14105" width="0" style="52" hidden="1" customWidth="1"/>
    <col min="14106" max="14106" width="11" style="52" customWidth="1"/>
    <col min="14107" max="14108" width="0" style="52" hidden="1" customWidth="1"/>
    <col min="14109" max="14109" width="11" style="52" customWidth="1"/>
    <col min="14110" max="14111" width="0" style="52" hidden="1" customWidth="1"/>
    <col min="14112" max="14112" width="11" style="52" customWidth="1"/>
    <col min="14113" max="14114" width="0" style="52" hidden="1" customWidth="1"/>
    <col min="14115" max="14115" width="11" style="52" customWidth="1"/>
    <col min="14116" max="14117" width="0" style="52" hidden="1" customWidth="1"/>
    <col min="14118" max="14118" width="11" style="52" customWidth="1"/>
    <col min="14119" max="14120" width="0" style="52" hidden="1" customWidth="1"/>
    <col min="14121" max="14121" width="9" style="52"/>
    <col min="14122" max="14137" width="6.75" style="52" customWidth="1"/>
    <col min="14138" max="14316" width="9" style="52"/>
    <col min="14317" max="14317" width="6.75" style="52" customWidth="1"/>
    <col min="14318" max="14318" width="3.25" style="52" customWidth="1"/>
    <col min="14319" max="14319" width="6.75" style="52" customWidth="1"/>
    <col min="14320" max="14320" width="11.875" style="52" customWidth="1"/>
    <col min="14321" max="14322" width="0" style="52" hidden="1" customWidth="1"/>
    <col min="14323" max="14323" width="11.875" style="52" customWidth="1"/>
    <col min="14324" max="14325" width="0" style="52" hidden="1" customWidth="1"/>
    <col min="14326" max="14326" width="11.875" style="52" customWidth="1"/>
    <col min="14327" max="14328" width="0" style="52" hidden="1" customWidth="1"/>
    <col min="14329" max="14329" width="11.875" style="52" customWidth="1"/>
    <col min="14330" max="14331" width="0" style="52" hidden="1" customWidth="1"/>
    <col min="14332" max="14332" width="11.875" style="52" customWidth="1"/>
    <col min="14333" max="14334" width="0" style="52" hidden="1" customWidth="1"/>
    <col min="14335" max="14335" width="11.875" style="52" customWidth="1"/>
    <col min="14336" max="14337" width="0" style="52" hidden="1" customWidth="1"/>
    <col min="14338" max="14338" width="11" style="52" customWidth="1"/>
    <col min="14339" max="14340" width="0" style="52" hidden="1" customWidth="1"/>
    <col min="14341" max="14341" width="11" style="52" customWidth="1"/>
    <col min="14342" max="14343" width="0" style="52" hidden="1" customWidth="1"/>
    <col min="14344" max="14344" width="11" style="52" customWidth="1"/>
    <col min="14345" max="14346" width="0" style="52" hidden="1" customWidth="1"/>
    <col min="14347" max="14347" width="11" style="52" customWidth="1"/>
    <col min="14348" max="14349" width="0" style="52" hidden="1" customWidth="1"/>
    <col min="14350" max="14350" width="11" style="52" customWidth="1"/>
    <col min="14351" max="14352" width="0" style="52" hidden="1" customWidth="1"/>
    <col min="14353" max="14353" width="11" style="52" customWidth="1"/>
    <col min="14354" max="14355" width="0" style="52" hidden="1" customWidth="1"/>
    <col min="14356" max="14356" width="11" style="52" customWidth="1"/>
    <col min="14357" max="14358" width="0" style="52" hidden="1" customWidth="1"/>
    <col min="14359" max="14359" width="11" style="52" customWidth="1"/>
    <col min="14360" max="14361" width="0" style="52" hidden="1" customWidth="1"/>
    <col min="14362" max="14362" width="11" style="52" customWidth="1"/>
    <col min="14363" max="14364" width="0" style="52" hidden="1" customWidth="1"/>
    <col min="14365" max="14365" width="11" style="52" customWidth="1"/>
    <col min="14366" max="14367" width="0" style="52" hidden="1" customWidth="1"/>
    <col min="14368" max="14368" width="11" style="52" customWidth="1"/>
    <col min="14369" max="14370" width="0" style="52" hidden="1" customWidth="1"/>
    <col min="14371" max="14371" width="11" style="52" customWidth="1"/>
    <col min="14372" max="14373" width="0" style="52" hidden="1" customWidth="1"/>
    <col min="14374" max="14374" width="11" style="52" customWidth="1"/>
    <col min="14375" max="14376" width="0" style="52" hidden="1" customWidth="1"/>
    <col min="14377" max="14377" width="9" style="52"/>
    <col min="14378" max="14393" width="6.75" style="52" customWidth="1"/>
    <col min="14394" max="14572" width="9" style="52"/>
    <col min="14573" max="14573" width="6.75" style="52" customWidth="1"/>
    <col min="14574" max="14574" width="3.25" style="52" customWidth="1"/>
    <col min="14575" max="14575" width="6.75" style="52" customWidth="1"/>
    <col min="14576" max="14576" width="11.875" style="52" customWidth="1"/>
    <col min="14577" max="14578" width="0" style="52" hidden="1" customWidth="1"/>
    <col min="14579" max="14579" width="11.875" style="52" customWidth="1"/>
    <col min="14580" max="14581" width="0" style="52" hidden="1" customWidth="1"/>
    <col min="14582" max="14582" width="11.875" style="52" customWidth="1"/>
    <col min="14583" max="14584" width="0" style="52" hidden="1" customWidth="1"/>
    <col min="14585" max="14585" width="11.875" style="52" customWidth="1"/>
    <col min="14586" max="14587" width="0" style="52" hidden="1" customWidth="1"/>
    <col min="14588" max="14588" width="11.875" style="52" customWidth="1"/>
    <col min="14589" max="14590" width="0" style="52" hidden="1" customWidth="1"/>
    <col min="14591" max="14591" width="11.875" style="52" customWidth="1"/>
    <col min="14592" max="14593" width="0" style="52" hidden="1" customWidth="1"/>
    <col min="14594" max="14594" width="11" style="52" customWidth="1"/>
    <col min="14595" max="14596" width="0" style="52" hidden="1" customWidth="1"/>
    <col min="14597" max="14597" width="11" style="52" customWidth="1"/>
    <col min="14598" max="14599" width="0" style="52" hidden="1" customWidth="1"/>
    <col min="14600" max="14600" width="11" style="52" customWidth="1"/>
    <col min="14601" max="14602" width="0" style="52" hidden="1" customWidth="1"/>
    <col min="14603" max="14603" width="11" style="52" customWidth="1"/>
    <col min="14604" max="14605" width="0" style="52" hidden="1" customWidth="1"/>
    <col min="14606" max="14606" width="11" style="52" customWidth="1"/>
    <col min="14607" max="14608" width="0" style="52" hidden="1" customWidth="1"/>
    <col min="14609" max="14609" width="11" style="52" customWidth="1"/>
    <col min="14610" max="14611" width="0" style="52" hidden="1" customWidth="1"/>
    <col min="14612" max="14612" width="11" style="52" customWidth="1"/>
    <col min="14613" max="14614" width="0" style="52" hidden="1" customWidth="1"/>
    <col min="14615" max="14615" width="11" style="52" customWidth="1"/>
    <col min="14616" max="14617" width="0" style="52" hidden="1" customWidth="1"/>
    <col min="14618" max="14618" width="11" style="52" customWidth="1"/>
    <col min="14619" max="14620" width="0" style="52" hidden="1" customWidth="1"/>
    <col min="14621" max="14621" width="11" style="52" customWidth="1"/>
    <col min="14622" max="14623" width="0" style="52" hidden="1" customWidth="1"/>
    <col min="14624" max="14624" width="11" style="52" customWidth="1"/>
    <col min="14625" max="14626" width="0" style="52" hidden="1" customWidth="1"/>
    <col min="14627" max="14627" width="11" style="52" customWidth="1"/>
    <col min="14628" max="14629" width="0" style="52" hidden="1" customWidth="1"/>
    <col min="14630" max="14630" width="11" style="52" customWidth="1"/>
    <col min="14631" max="14632" width="0" style="52" hidden="1" customWidth="1"/>
    <col min="14633" max="14633" width="9" style="52"/>
    <col min="14634" max="14649" width="6.75" style="52" customWidth="1"/>
    <col min="14650" max="14828" width="9" style="52"/>
    <col min="14829" max="14829" width="6.75" style="52" customWidth="1"/>
    <col min="14830" max="14830" width="3.25" style="52" customWidth="1"/>
    <col min="14831" max="14831" width="6.75" style="52" customWidth="1"/>
    <col min="14832" max="14832" width="11.875" style="52" customWidth="1"/>
    <col min="14833" max="14834" width="0" style="52" hidden="1" customWidth="1"/>
    <col min="14835" max="14835" width="11.875" style="52" customWidth="1"/>
    <col min="14836" max="14837" width="0" style="52" hidden="1" customWidth="1"/>
    <col min="14838" max="14838" width="11.875" style="52" customWidth="1"/>
    <col min="14839" max="14840" width="0" style="52" hidden="1" customWidth="1"/>
    <col min="14841" max="14841" width="11.875" style="52" customWidth="1"/>
    <col min="14842" max="14843" width="0" style="52" hidden="1" customWidth="1"/>
    <col min="14844" max="14844" width="11.875" style="52" customWidth="1"/>
    <col min="14845" max="14846" width="0" style="52" hidden="1" customWidth="1"/>
    <col min="14847" max="14847" width="11.875" style="52" customWidth="1"/>
    <col min="14848" max="14849" width="0" style="52" hidden="1" customWidth="1"/>
    <col min="14850" max="14850" width="11" style="52" customWidth="1"/>
    <col min="14851" max="14852" width="0" style="52" hidden="1" customWidth="1"/>
    <col min="14853" max="14853" width="11" style="52" customWidth="1"/>
    <col min="14854" max="14855" width="0" style="52" hidden="1" customWidth="1"/>
    <col min="14856" max="14856" width="11" style="52" customWidth="1"/>
    <col min="14857" max="14858" width="0" style="52" hidden="1" customWidth="1"/>
    <col min="14859" max="14859" width="11" style="52" customWidth="1"/>
    <col min="14860" max="14861" width="0" style="52" hidden="1" customWidth="1"/>
    <col min="14862" max="14862" width="11" style="52" customWidth="1"/>
    <col min="14863" max="14864" width="0" style="52" hidden="1" customWidth="1"/>
    <col min="14865" max="14865" width="11" style="52" customWidth="1"/>
    <col min="14866" max="14867" width="0" style="52" hidden="1" customWidth="1"/>
    <col min="14868" max="14868" width="11" style="52" customWidth="1"/>
    <col min="14869" max="14870" width="0" style="52" hidden="1" customWidth="1"/>
    <col min="14871" max="14871" width="11" style="52" customWidth="1"/>
    <col min="14872" max="14873" width="0" style="52" hidden="1" customWidth="1"/>
    <col min="14874" max="14874" width="11" style="52" customWidth="1"/>
    <col min="14875" max="14876" width="0" style="52" hidden="1" customWidth="1"/>
    <col min="14877" max="14877" width="11" style="52" customWidth="1"/>
    <col min="14878" max="14879" width="0" style="52" hidden="1" customWidth="1"/>
    <col min="14880" max="14880" width="11" style="52" customWidth="1"/>
    <col min="14881" max="14882" width="0" style="52" hidden="1" customWidth="1"/>
    <col min="14883" max="14883" width="11" style="52" customWidth="1"/>
    <col min="14884" max="14885" width="0" style="52" hidden="1" customWidth="1"/>
    <col min="14886" max="14886" width="11" style="52" customWidth="1"/>
    <col min="14887" max="14888" width="0" style="52" hidden="1" customWidth="1"/>
    <col min="14889" max="14889" width="9" style="52"/>
    <col min="14890" max="14905" width="6.75" style="52" customWidth="1"/>
    <col min="14906" max="15084" width="9" style="52"/>
    <col min="15085" max="15085" width="6.75" style="52" customWidth="1"/>
    <col min="15086" max="15086" width="3.25" style="52" customWidth="1"/>
    <col min="15087" max="15087" width="6.75" style="52" customWidth="1"/>
    <col min="15088" max="15088" width="11.875" style="52" customWidth="1"/>
    <col min="15089" max="15090" width="0" style="52" hidden="1" customWidth="1"/>
    <col min="15091" max="15091" width="11.875" style="52" customWidth="1"/>
    <col min="15092" max="15093" width="0" style="52" hidden="1" customWidth="1"/>
    <col min="15094" max="15094" width="11.875" style="52" customWidth="1"/>
    <col min="15095" max="15096" width="0" style="52" hidden="1" customWidth="1"/>
    <col min="15097" max="15097" width="11.875" style="52" customWidth="1"/>
    <col min="15098" max="15099" width="0" style="52" hidden="1" customWidth="1"/>
    <col min="15100" max="15100" width="11.875" style="52" customWidth="1"/>
    <col min="15101" max="15102" width="0" style="52" hidden="1" customWidth="1"/>
    <col min="15103" max="15103" width="11.875" style="52" customWidth="1"/>
    <col min="15104" max="15105" width="0" style="52" hidden="1" customWidth="1"/>
    <col min="15106" max="15106" width="11" style="52" customWidth="1"/>
    <col min="15107" max="15108" width="0" style="52" hidden="1" customWidth="1"/>
    <col min="15109" max="15109" width="11" style="52" customWidth="1"/>
    <col min="15110" max="15111" width="0" style="52" hidden="1" customWidth="1"/>
    <col min="15112" max="15112" width="11" style="52" customWidth="1"/>
    <col min="15113" max="15114" width="0" style="52" hidden="1" customWidth="1"/>
    <col min="15115" max="15115" width="11" style="52" customWidth="1"/>
    <col min="15116" max="15117" width="0" style="52" hidden="1" customWidth="1"/>
    <col min="15118" max="15118" width="11" style="52" customWidth="1"/>
    <col min="15119" max="15120" width="0" style="52" hidden="1" customWidth="1"/>
    <col min="15121" max="15121" width="11" style="52" customWidth="1"/>
    <col min="15122" max="15123" width="0" style="52" hidden="1" customWidth="1"/>
    <col min="15124" max="15124" width="11" style="52" customWidth="1"/>
    <col min="15125" max="15126" width="0" style="52" hidden="1" customWidth="1"/>
    <col min="15127" max="15127" width="11" style="52" customWidth="1"/>
    <col min="15128" max="15129" width="0" style="52" hidden="1" customWidth="1"/>
    <col min="15130" max="15130" width="11" style="52" customWidth="1"/>
    <col min="15131" max="15132" width="0" style="52" hidden="1" customWidth="1"/>
    <col min="15133" max="15133" width="11" style="52" customWidth="1"/>
    <col min="15134" max="15135" width="0" style="52" hidden="1" customWidth="1"/>
    <col min="15136" max="15136" width="11" style="52" customWidth="1"/>
    <col min="15137" max="15138" width="0" style="52" hidden="1" customWidth="1"/>
    <col min="15139" max="15139" width="11" style="52" customWidth="1"/>
    <col min="15140" max="15141" width="0" style="52" hidden="1" customWidth="1"/>
    <col min="15142" max="15142" width="11" style="52" customWidth="1"/>
    <col min="15143" max="15144" width="0" style="52" hidden="1" customWidth="1"/>
    <col min="15145" max="15145" width="9" style="52"/>
    <col min="15146" max="15161" width="6.75" style="52" customWidth="1"/>
    <col min="15162" max="15340" width="9" style="52"/>
    <col min="15341" max="15341" width="6.75" style="52" customWidth="1"/>
    <col min="15342" max="15342" width="3.25" style="52" customWidth="1"/>
    <col min="15343" max="15343" width="6.75" style="52" customWidth="1"/>
    <col min="15344" max="15344" width="11.875" style="52" customWidth="1"/>
    <col min="15345" max="15346" width="0" style="52" hidden="1" customWidth="1"/>
    <col min="15347" max="15347" width="11.875" style="52" customWidth="1"/>
    <col min="15348" max="15349" width="0" style="52" hidden="1" customWidth="1"/>
    <col min="15350" max="15350" width="11.875" style="52" customWidth="1"/>
    <col min="15351" max="15352" width="0" style="52" hidden="1" customWidth="1"/>
    <col min="15353" max="15353" width="11.875" style="52" customWidth="1"/>
    <col min="15354" max="15355" width="0" style="52" hidden="1" customWidth="1"/>
    <col min="15356" max="15356" width="11.875" style="52" customWidth="1"/>
    <col min="15357" max="15358" width="0" style="52" hidden="1" customWidth="1"/>
    <col min="15359" max="15359" width="11.875" style="52" customWidth="1"/>
    <col min="15360" max="15361" width="0" style="52" hidden="1" customWidth="1"/>
    <col min="15362" max="15362" width="11" style="52" customWidth="1"/>
    <col min="15363" max="15364" width="0" style="52" hidden="1" customWidth="1"/>
    <col min="15365" max="15365" width="11" style="52" customWidth="1"/>
    <col min="15366" max="15367" width="0" style="52" hidden="1" customWidth="1"/>
    <col min="15368" max="15368" width="11" style="52" customWidth="1"/>
    <col min="15369" max="15370" width="0" style="52" hidden="1" customWidth="1"/>
    <col min="15371" max="15371" width="11" style="52" customWidth="1"/>
    <col min="15372" max="15373" width="0" style="52" hidden="1" customWidth="1"/>
    <col min="15374" max="15374" width="11" style="52" customWidth="1"/>
    <col min="15375" max="15376" width="0" style="52" hidden="1" customWidth="1"/>
    <col min="15377" max="15377" width="11" style="52" customWidth="1"/>
    <col min="15378" max="15379" width="0" style="52" hidden="1" customWidth="1"/>
    <col min="15380" max="15380" width="11" style="52" customWidth="1"/>
    <col min="15381" max="15382" width="0" style="52" hidden="1" customWidth="1"/>
    <col min="15383" max="15383" width="11" style="52" customWidth="1"/>
    <col min="15384" max="15385" width="0" style="52" hidden="1" customWidth="1"/>
    <col min="15386" max="15386" width="11" style="52" customWidth="1"/>
    <col min="15387" max="15388" width="0" style="52" hidden="1" customWidth="1"/>
    <col min="15389" max="15389" width="11" style="52" customWidth="1"/>
    <col min="15390" max="15391" width="0" style="52" hidden="1" customWidth="1"/>
    <col min="15392" max="15392" width="11" style="52" customWidth="1"/>
    <col min="15393" max="15394" width="0" style="52" hidden="1" customWidth="1"/>
    <col min="15395" max="15395" width="11" style="52" customWidth="1"/>
    <col min="15396" max="15397" width="0" style="52" hidden="1" customWidth="1"/>
    <col min="15398" max="15398" width="11" style="52" customWidth="1"/>
    <col min="15399" max="15400" width="0" style="52" hidden="1" customWidth="1"/>
    <col min="15401" max="15401" width="9" style="52"/>
    <col min="15402" max="15417" width="6.75" style="52" customWidth="1"/>
    <col min="15418" max="15596" width="9" style="52"/>
    <col min="15597" max="15597" width="6.75" style="52" customWidth="1"/>
    <col min="15598" max="15598" width="3.25" style="52" customWidth="1"/>
    <col min="15599" max="15599" width="6.75" style="52" customWidth="1"/>
    <col min="15600" max="15600" width="11.875" style="52" customWidth="1"/>
    <col min="15601" max="15602" width="0" style="52" hidden="1" customWidth="1"/>
    <col min="15603" max="15603" width="11.875" style="52" customWidth="1"/>
    <col min="15604" max="15605" width="0" style="52" hidden="1" customWidth="1"/>
    <col min="15606" max="15606" width="11.875" style="52" customWidth="1"/>
    <col min="15607" max="15608" width="0" style="52" hidden="1" customWidth="1"/>
    <col min="15609" max="15609" width="11.875" style="52" customWidth="1"/>
    <col min="15610" max="15611" width="0" style="52" hidden="1" customWidth="1"/>
    <col min="15612" max="15612" width="11.875" style="52" customWidth="1"/>
    <col min="15613" max="15614" width="0" style="52" hidden="1" customWidth="1"/>
    <col min="15615" max="15615" width="11.875" style="52" customWidth="1"/>
    <col min="15616" max="15617" width="0" style="52" hidden="1" customWidth="1"/>
    <col min="15618" max="15618" width="11" style="52" customWidth="1"/>
    <col min="15619" max="15620" width="0" style="52" hidden="1" customWidth="1"/>
    <col min="15621" max="15621" width="11" style="52" customWidth="1"/>
    <col min="15622" max="15623" width="0" style="52" hidden="1" customWidth="1"/>
    <col min="15624" max="15624" width="11" style="52" customWidth="1"/>
    <col min="15625" max="15626" width="0" style="52" hidden="1" customWidth="1"/>
    <col min="15627" max="15627" width="11" style="52" customWidth="1"/>
    <col min="15628" max="15629" width="0" style="52" hidden="1" customWidth="1"/>
    <col min="15630" max="15630" width="11" style="52" customWidth="1"/>
    <col min="15631" max="15632" width="0" style="52" hidden="1" customWidth="1"/>
    <col min="15633" max="15633" width="11" style="52" customWidth="1"/>
    <col min="15634" max="15635" width="0" style="52" hidden="1" customWidth="1"/>
    <col min="15636" max="15636" width="11" style="52" customWidth="1"/>
    <col min="15637" max="15638" width="0" style="52" hidden="1" customWidth="1"/>
    <col min="15639" max="15639" width="11" style="52" customWidth="1"/>
    <col min="15640" max="15641" width="0" style="52" hidden="1" customWidth="1"/>
    <col min="15642" max="15642" width="11" style="52" customWidth="1"/>
    <col min="15643" max="15644" width="0" style="52" hidden="1" customWidth="1"/>
    <col min="15645" max="15645" width="11" style="52" customWidth="1"/>
    <col min="15646" max="15647" width="0" style="52" hidden="1" customWidth="1"/>
    <col min="15648" max="15648" width="11" style="52" customWidth="1"/>
    <col min="15649" max="15650" width="0" style="52" hidden="1" customWidth="1"/>
    <col min="15651" max="15651" width="11" style="52" customWidth="1"/>
    <col min="15652" max="15653" width="0" style="52" hidden="1" customWidth="1"/>
    <col min="15654" max="15654" width="11" style="52" customWidth="1"/>
    <col min="15655" max="15656" width="0" style="52" hidden="1" customWidth="1"/>
    <col min="15657" max="15657" width="9" style="52"/>
    <col min="15658" max="15673" width="6.75" style="52" customWidth="1"/>
    <col min="15674" max="15852" width="9" style="52"/>
    <col min="15853" max="15853" width="6.75" style="52" customWidth="1"/>
    <col min="15854" max="15854" width="3.25" style="52" customWidth="1"/>
    <col min="15855" max="15855" width="6.75" style="52" customWidth="1"/>
    <col min="15856" max="15856" width="11.875" style="52" customWidth="1"/>
    <col min="15857" max="15858" width="0" style="52" hidden="1" customWidth="1"/>
    <col min="15859" max="15859" width="11.875" style="52" customWidth="1"/>
    <col min="15860" max="15861" width="0" style="52" hidden="1" customWidth="1"/>
    <col min="15862" max="15862" width="11.875" style="52" customWidth="1"/>
    <col min="15863" max="15864" width="0" style="52" hidden="1" customWidth="1"/>
    <col min="15865" max="15865" width="11.875" style="52" customWidth="1"/>
    <col min="15866" max="15867" width="0" style="52" hidden="1" customWidth="1"/>
    <col min="15868" max="15868" width="11.875" style="52" customWidth="1"/>
    <col min="15869" max="15870" width="0" style="52" hidden="1" customWidth="1"/>
    <col min="15871" max="15871" width="11.875" style="52" customWidth="1"/>
    <col min="15872" max="15873" width="0" style="52" hidden="1" customWidth="1"/>
    <col min="15874" max="15874" width="11" style="52" customWidth="1"/>
    <col min="15875" max="15876" width="0" style="52" hidden="1" customWidth="1"/>
    <col min="15877" max="15877" width="11" style="52" customWidth="1"/>
    <col min="15878" max="15879" width="0" style="52" hidden="1" customWidth="1"/>
    <col min="15880" max="15880" width="11" style="52" customWidth="1"/>
    <col min="15881" max="15882" width="0" style="52" hidden="1" customWidth="1"/>
    <col min="15883" max="15883" width="11" style="52" customWidth="1"/>
    <col min="15884" max="15885" width="0" style="52" hidden="1" customWidth="1"/>
    <col min="15886" max="15886" width="11" style="52" customWidth="1"/>
    <col min="15887" max="15888" width="0" style="52" hidden="1" customWidth="1"/>
    <col min="15889" max="15889" width="11" style="52" customWidth="1"/>
    <col min="15890" max="15891" width="0" style="52" hidden="1" customWidth="1"/>
    <col min="15892" max="15892" width="11" style="52" customWidth="1"/>
    <col min="15893" max="15894" width="0" style="52" hidden="1" customWidth="1"/>
    <col min="15895" max="15895" width="11" style="52" customWidth="1"/>
    <col min="15896" max="15897" width="0" style="52" hidden="1" customWidth="1"/>
    <col min="15898" max="15898" width="11" style="52" customWidth="1"/>
    <col min="15899" max="15900" width="0" style="52" hidden="1" customWidth="1"/>
    <col min="15901" max="15901" width="11" style="52" customWidth="1"/>
    <col min="15902" max="15903" width="0" style="52" hidden="1" customWidth="1"/>
    <col min="15904" max="15904" width="11" style="52" customWidth="1"/>
    <col min="15905" max="15906" width="0" style="52" hidden="1" customWidth="1"/>
    <col min="15907" max="15907" width="11" style="52" customWidth="1"/>
    <col min="15908" max="15909" width="0" style="52" hidden="1" customWidth="1"/>
    <col min="15910" max="15910" width="11" style="52" customWidth="1"/>
    <col min="15911" max="15912" width="0" style="52" hidden="1" customWidth="1"/>
    <col min="15913" max="15913" width="9" style="52"/>
    <col min="15914" max="15929" width="6.75" style="52" customWidth="1"/>
    <col min="15930" max="16108" width="9" style="52"/>
    <col min="16109" max="16109" width="6.75" style="52" customWidth="1"/>
    <col min="16110" max="16110" width="3.25" style="52" customWidth="1"/>
    <col min="16111" max="16111" width="6.75" style="52" customWidth="1"/>
    <col min="16112" max="16112" width="11.875" style="52" customWidth="1"/>
    <col min="16113" max="16114" width="0" style="52" hidden="1" customWidth="1"/>
    <col min="16115" max="16115" width="11.875" style="52" customWidth="1"/>
    <col min="16116" max="16117" width="0" style="52" hidden="1" customWidth="1"/>
    <col min="16118" max="16118" width="11.875" style="52" customWidth="1"/>
    <col min="16119" max="16120" width="0" style="52" hidden="1" customWidth="1"/>
    <col min="16121" max="16121" width="11.875" style="52" customWidth="1"/>
    <col min="16122" max="16123" width="0" style="52" hidden="1" customWidth="1"/>
    <col min="16124" max="16124" width="11.875" style="52" customWidth="1"/>
    <col min="16125" max="16126" width="0" style="52" hidden="1" customWidth="1"/>
    <col min="16127" max="16127" width="11.875" style="52" customWidth="1"/>
    <col min="16128" max="16129" width="0" style="52" hidden="1" customWidth="1"/>
    <col min="16130" max="16130" width="11" style="52" customWidth="1"/>
    <col min="16131" max="16132" width="0" style="52" hidden="1" customWidth="1"/>
    <col min="16133" max="16133" width="11" style="52" customWidth="1"/>
    <col min="16134" max="16135" width="0" style="52" hidden="1" customWidth="1"/>
    <col min="16136" max="16136" width="11" style="52" customWidth="1"/>
    <col min="16137" max="16138" width="0" style="52" hidden="1" customWidth="1"/>
    <col min="16139" max="16139" width="11" style="52" customWidth="1"/>
    <col min="16140" max="16141" width="0" style="52" hidden="1" customWidth="1"/>
    <col min="16142" max="16142" width="11" style="52" customWidth="1"/>
    <col min="16143" max="16144" width="0" style="52" hidden="1" customWidth="1"/>
    <col min="16145" max="16145" width="11" style="52" customWidth="1"/>
    <col min="16146" max="16147" width="0" style="52" hidden="1" customWidth="1"/>
    <col min="16148" max="16148" width="11" style="52" customWidth="1"/>
    <col min="16149" max="16150" width="0" style="52" hidden="1" customWidth="1"/>
    <col min="16151" max="16151" width="11" style="52" customWidth="1"/>
    <col min="16152" max="16153" width="0" style="52" hidden="1" customWidth="1"/>
    <col min="16154" max="16154" width="11" style="52" customWidth="1"/>
    <col min="16155" max="16156" width="0" style="52" hidden="1" customWidth="1"/>
    <col min="16157" max="16157" width="11" style="52" customWidth="1"/>
    <col min="16158" max="16159" width="0" style="52" hidden="1" customWidth="1"/>
    <col min="16160" max="16160" width="11" style="52" customWidth="1"/>
    <col min="16161" max="16162" width="0" style="52" hidden="1" customWidth="1"/>
    <col min="16163" max="16163" width="11" style="52" customWidth="1"/>
    <col min="16164" max="16165" width="0" style="52" hidden="1" customWidth="1"/>
    <col min="16166" max="16166" width="11" style="52" customWidth="1"/>
    <col min="16167" max="16168" width="0" style="52" hidden="1" customWidth="1"/>
    <col min="16169" max="16169" width="9" style="52"/>
    <col min="16170" max="16185" width="6.75" style="52" customWidth="1"/>
    <col min="16186" max="16384" width="9" style="52"/>
  </cols>
  <sheetData>
    <row r="1" spans="1:61" s="2" customFormat="1" ht="16.5" customHeight="1">
      <c r="A1" s="1" t="s">
        <v>36</v>
      </c>
      <c r="Q1" s="3"/>
      <c r="R1" s="3"/>
      <c r="BI1" s="4"/>
    </row>
    <row r="2" spans="1:61" s="2" customFormat="1" ht="16.5" customHeight="1">
      <c r="A2" s="5" t="s">
        <v>1</v>
      </c>
      <c r="B2" s="6"/>
      <c r="C2" s="6"/>
      <c r="D2" s="7"/>
      <c r="E2" s="6"/>
      <c r="F2" s="6"/>
      <c r="G2" s="6" t="s">
        <v>37</v>
      </c>
      <c r="H2" s="6"/>
      <c r="I2" s="6"/>
      <c r="J2" s="238" t="s">
        <v>347</v>
      </c>
      <c r="K2" s="6"/>
      <c r="L2" s="6"/>
      <c r="M2" s="6"/>
      <c r="N2" s="6"/>
      <c r="O2" s="6"/>
      <c r="P2" s="6"/>
      <c r="Q2" s="8"/>
      <c r="R2" s="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9"/>
    </row>
    <row r="3" spans="1:61" s="2" customFormat="1" ht="28.5" customHeight="1">
      <c r="A3" s="252" t="s">
        <v>3</v>
      </c>
      <c r="B3" s="253"/>
      <c r="C3" s="254"/>
      <c r="D3" s="10" t="s">
        <v>38</v>
      </c>
      <c r="E3" s="11"/>
      <c r="F3" s="12" t="s">
        <v>5</v>
      </c>
      <c r="G3" s="10" t="s">
        <v>39</v>
      </c>
      <c r="H3" s="11"/>
      <c r="I3" s="12" t="s">
        <v>5</v>
      </c>
      <c r="J3" s="10" t="s">
        <v>6</v>
      </c>
      <c r="K3" s="11"/>
      <c r="L3" s="12" t="s">
        <v>5</v>
      </c>
      <c r="M3" s="10" t="s">
        <v>7</v>
      </c>
      <c r="N3" s="11"/>
      <c r="O3" s="12" t="s">
        <v>5</v>
      </c>
      <c r="P3" s="10" t="s">
        <v>40</v>
      </c>
      <c r="Q3" s="11"/>
      <c r="R3" s="12" t="s">
        <v>5</v>
      </c>
      <c r="S3" s="10" t="s">
        <v>8</v>
      </c>
      <c r="T3" s="11"/>
      <c r="U3" s="12" t="s">
        <v>5</v>
      </c>
      <c r="V3" s="13" t="s">
        <v>10</v>
      </c>
      <c r="W3" s="11"/>
      <c r="X3" s="12" t="s">
        <v>5</v>
      </c>
      <c r="Y3" s="13" t="s">
        <v>41</v>
      </c>
      <c r="Z3" s="11"/>
      <c r="AA3" s="12" t="s">
        <v>5</v>
      </c>
      <c r="AB3" s="10" t="s">
        <v>12</v>
      </c>
      <c r="AC3" s="11"/>
      <c r="AD3" s="12" t="s">
        <v>5</v>
      </c>
      <c r="AE3" s="10" t="s">
        <v>13</v>
      </c>
      <c r="AF3" s="11"/>
      <c r="AG3" s="12" t="s">
        <v>5</v>
      </c>
      <c r="AH3" s="10" t="s">
        <v>14</v>
      </c>
      <c r="AI3" s="11"/>
      <c r="AJ3" s="12" t="s">
        <v>5</v>
      </c>
      <c r="AK3" s="10" t="s">
        <v>15</v>
      </c>
      <c r="AL3" s="11"/>
      <c r="AM3" s="12" t="s">
        <v>5</v>
      </c>
      <c r="AN3" s="14" t="s">
        <v>17</v>
      </c>
      <c r="AO3" s="11"/>
      <c r="AP3" s="12" t="s">
        <v>5</v>
      </c>
      <c r="AQ3" s="14" t="s">
        <v>18</v>
      </c>
      <c r="AR3" s="11"/>
      <c r="AS3" s="12" t="s">
        <v>5</v>
      </c>
      <c r="AT3" s="14" t="s">
        <v>19</v>
      </c>
      <c r="AU3" s="11"/>
      <c r="AV3" s="12" t="s">
        <v>5</v>
      </c>
      <c r="AW3" s="14" t="s">
        <v>20</v>
      </c>
      <c r="AX3" s="11"/>
      <c r="AY3" s="12" t="s">
        <v>5</v>
      </c>
      <c r="AZ3" s="14" t="s">
        <v>42</v>
      </c>
      <c r="BA3" s="11"/>
      <c r="BB3" s="12" t="s">
        <v>5</v>
      </c>
      <c r="BC3" s="14" t="s">
        <v>43</v>
      </c>
      <c r="BD3" s="11"/>
      <c r="BE3" s="12" t="s">
        <v>5</v>
      </c>
      <c r="BF3" s="15" t="s">
        <v>44</v>
      </c>
      <c r="BG3" s="11"/>
      <c r="BH3" s="12" t="s">
        <v>5</v>
      </c>
      <c r="BI3" s="4"/>
    </row>
    <row r="4" spans="1:61" s="2" customFormat="1" ht="18.75" customHeight="1">
      <c r="A4" s="16">
        <v>10</v>
      </c>
      <c r="B4" s="17" t="s">
        <v>22</v>
      </c>
      <c r="C4" s="18">
        <v>10.9</v>
      </c>
      <c r="D4" s="19"/>
      <c r="E4" s="20">
        <f t="shared" ref="E4:E42" si="0">($A4+0.5)*D4</f>
        <v>0</v>
      </c>
      <c r="F4" s="21">
        <f t="shared" ref="F4:F42" si="1">0.0027*(POWER($A4+0.5,3.3919))*D4</f>
        <v>0</v>
      </c>
      <c r="G4" s="19"/>
      <c r="H4" s="20">
        <f t="shared" ref="H4:H42" si="2">($A4+0.5)*G4</f>
        <v>0</v>
      </c>
      <c r="I4" s="21">
        <f t="shared" ref="I4:I42" si="3">0.0027*(POWER($A4+0.5,3.3919))*G4</f>
        <v>0</v>
      </c>
      <c r="J4" s="19"/>
      <c r="K4" s="20">
        <f t="shared" ref="K4:K42" si="4">($A4+0.5)*J4</f>
        <v>0</v>
      </c>
      <c r="L4" s="21">
        <f t="shared" ref="L4:L42" si="5">0.0027*(POWER($A4+0.5,3.3919))*J4</f>
        <v>0</v>
      </c>
      <c r="M4" s="19"/>
      <c r="N4" s="20">
        <f t="shared" ref="N4:N42" si="6">($A4+0.5)*M4</f>
        <v>0</v>
      </c>
      <c r="O4" s="21">
        <f t="shared" ref="O4:O42" si="7">0.0027*(POWER($A4+0.5,3.3919))*M4</f>
        <v>0</v>
      </c>
      <c r="P4" s="19"/>
      <c r="Q4" s="20">
        <f t="shared" ref="Q4:Q42" si="8">($A4+0.5)*P4</f>
        <v>0</v>
      </c>
      <c r="R4" s="21">
        <f t="shared" ref="R4:R42" si="9">0.0027*(POWER($A4+0.5,3.3919))*P4</f>
        <v>0</v>
      </c>
      <c r="S4" s="19"/>
      <c r="T4" s="20">
        <f t="shared" ref="T4:T42" si="10">($A4+0.5)*S4</f>
        <v>0</v>
      </c>
      <c r="U4" s="21">
        <f t="shared" ref="U4:U42" si="11">0.0027*(POWER($A4+0.5,3.3919))*S4</f>
        <v>0</v>
      </c>
      <c r="V4" s="19"/>
      <c r="W4" s="20">
        <f t="shared" ref="W4:W42" si="12">($A4+0.5)*V4</f>
        <v>0</v>
      </c>
      <c r="X4" s="21">
        <f t="shared" ref="X4:X42" si="13">0.0027*(POWER($A4+0.5,3.3919))*V4</f>
        <v>0</v>
      </c>
      <c r="Y4" s="19"/>
      <c r="Z4" s="20">
        <f t="shared" ref="Z4:Z42" si="14">($A4+0.5)*Y4</f>
        <v>0</v>
      </c>
      <c r="AA4" s="21">
        <f t="shared" ref="AA4:AA42" si="15">0.0027*(POWER($A4+0.5,3.3919))*Y4</f>
        <v>0</v>
      </c>
      <c r="AB4" s="19"/>
      <c r="AC4" s="20">
        <f t="shared" ref="AC4:AC42" si="16">($A4+0.5)*AB4</f>
        <v>0</v>
      </c>
      <c r="AD4" s="21">
        <f t="shared" ref="AD4:AD42" si="17">0.0027*(POWER($A4+0.5,3.3919))*AB4</f>
        <v>0</v>
      </c>
      <c r="AE4" s="19"/>
      <c r="AF4" s="20">
        <f t="shared" ref="AF4:AF42" si="18">($A4+0.5)*AE4</f>
        <v>0</v>
      </c>
      <c r="AG4" s="21">
        <f t="shared" ref="AG4:AG42" si="19">0.0027*(POWER($A4+0.5,3.3919))*AE4</f>
        <v>0</v>
      </c>
      <c r="AH4" s="19"/>
      <c r="AI4" s="20">
        <f t="shared" ref="AI4:AI42" si="20">($A4+0.5)*AH4</f>
        <v>0</v>
      </c>
      <c r="AJ4" s="21">
        <f t="shared" ref="AJ4:AJ42" si="21">0.0027*(POWER($A4+0.5,3.3919))*AH4</f>
        <v>0</v>
      </c>
      <c r="AK4" s="19"/>
      <c r="AL4" s="20">
        <f t="shared" ref="AL4:AL42" si="22">($A4+0.5)*AK4</f>
        <v>0</v>
      </c>
      <c r="AM4" s="21">
        <f t="shared" ref="AM4:AM42" si="23">0.0027*(POWER($A4+0.5,3.3919))*AK4</f>
        <v>0</v>
      </c>
      <c r="AN4" s="19"/>
      <c r="AO4" s="20">
        <f t="shared" ref="AO4:AO42" si="24">($A4+0.5)*AN4</f>
        <v>0</v>
      </c>
      <c r="AP4" s="21">
        <f t="shared" ref="AP4:AP42" si="25">0.0027*(POWER($A4+0.5,3.3919))*AN4</f>
        <v>0</v>
      </c>
      <c r="AQ4" s="19"/>
      <c r="AR4" s="20">
        <f t="shared" ref="AR4:AR42" si="26">($A4+0.5)*AQ4</f>
        <v>0</v>
      </c>
      <c r="AS4" s="21">
        <f t="shared" ref="AS4:AS42" si="27">0.0027*(POWER($A4+0.5,3.3919))*AQ4</f>
        <v>0</v>
      </c>
      <c r="AT4" s="19"/>
      <c r="AU4" s="20">
        <f t="shared" ref="AU4:AU42" si="28">($A4+0.5)*AT4</f>
        <v>0</v>
      </c>
      <c r="AV4" s="21">
        <f t="shared" ref="AV4:AV42" si="29">0.0027*(POWER($A4+0.5,3.3919))*AT4</f>
        <v>0</v>
      </c>
      <c r="AW4" s="19"/>
      <c r="AX4" s="20">
        <f t="shared" ref="AX4:AX42" si="30">($A4+0.5)*AW4</f>
        <v>0</v>
      </c>
      <c r="AY4" s="21">
        <f t="shared" ref="AY4:AY42" si="31">0.0027*(POWER($A4+0.5,3.3919))*AW4</f>
        <v>0</v>
      </c>
      <c r="AZ4" s="19"/>
      <c r="BA4" s="20">
        <f t="shared" ref="BA4:BA42" si="32">($A4+0.5)*AZ4</f>
        <v>0</v>
      </c>
      <c r="BB4" s="21">
        <f t="shared" ref="BB4:BB42" si="33">0.0027*(POWER($A4+0.5,3.3919))*AZ4</f>
        <v>0</v>
      </c>
      <c r="BC4" s="19"/>
      <c r="BD4" s="20">
        <f t="shared" ref="BD4:BD42" si="34">($A4+0.5)*BC4</f>
        <v>0</v>
      </c>
      <c r="BE4" s="21">
        <f t="shared" ref="BE4:BE42" si="35">0.0027*(POWER($A4+0.5,3.3919))*BC4</f>
        <v>0</v>
      </c>
      <c r="BF4" s="22"/>
      <c r="BG4" s="20">
        <f t="shared" ref="BG4:BG42" si="36">($A4+0.5)*BF4</f>
        <v>0</v>
      </c>
      <c r="BH4" s="21">
        <f t="shared" ref="BH4:BH42" si="37">0.0027*(POWER($A4+0.5,3.3919))*BF4</f>
        <v>0</v>
      </c>
      <c r="BI4" s="4"/>
    </row>
    <row r="5" spans="1:61" s="2" customFormat="1" ht="18.75" customHeight="1">
      <c r="A5" s="16">
        <f t="shared" ref="A5:A42" si="38">A4+1</f>
        <v>11</v>
      </c>
      <c r="B5" s="17" t="s">
        <v>22</v>
      </c>
      <c r="C5" s="18">
        <f t="shared" ref="C5:C42" si="39">C4+1</f>
        <v>11.9</v>
      </c>
      <c r="D5" s="23"/>
      <c r="E5" s="21">
        <f t="shared" si="0"/>
        <v>0</v>
      </c>
      <c r="F5" s="21">
        <f t="shared" si="1"/>
        <v>0</v>
      </c>
      <c r="G5" s="23"/>
      <c r="H5" s="21">
        <f t="shared" si="2"/>
        <v>0</v>
      </c>
      <c r="I5" s="21">
        <f t="shared" si="3"/>
        <v>0</v>
      </c>
      <c r="J5" s="23"/>
      <c r="K5" s="21">
        <f t="shared" si="4"/>
        <v>0</v>
      </c>
      <c r="L5" s="21">
        <f t="shared" si="5"/>
        <v>0</v>
      </c>
      <c r="M5" s="23"/>
      <c r="N5" s="21">
        <f t="shared" si="6"/>
        <v>0</v>
      </c>
      <c r="O5" s="21">
        <f t="shared" si="7"/>
        <v>0</v>
      </c>
      <c r="P5" s="23"/>
      <c r="Q5" s="21">
        <f t="shared" si="8"/>
        <v>0</v>
      </c>
      <c r="R5" s="21">
        <f t="shared" si="9"/>
        <v>0</v>
      </c>
      <c r="S5" s="23"/>
      <c r="T5" s="21">
        <f t="shared" si="10"/>
        <v>0</v>
      </c>
      <c r="U5" s="21">
        <f t="shared" si="11"/>
        <v>0</v>
      </c>
      <c r="V5" s="23"/>
      <c r="W5" s="21">
        <f t="shared" si="12"/>
        <v>0</v>
      </c>
      <c r="X5" s="21">
        <f t="shared" si="13"/>
        <v>0</v>
      </c>
      <c r="Y5" s="23"/>
      <c r="Z5" s="21">
        <f t="shared" si="14"/>
        <v>0</v>
      </c>
      <c r="AA5" s="21">
        <f t="shared" si="15"/>
        <v>0</v>
      </c>
      <c r="AB5" s="23"/>
      <c r="AC5" s="21">
        <f t="shared" si="16"/>
        <v>0</v>
      </c>
      <c r="AD5" s="21">
        <f t="shared" si="17"/>
        <v>0</v>
      </c>
      <c r="AE5" s="23"/>
      <c r="AF5" s="21">
        <f t="shared" si="18"/>
        <v>0</v>
      </c>
      <c r="AG5" s="21">
        <f t="shared" si="19"/>
        <v>0</v>
      </c>
      <c r="AH5" s="23"/>
      <c r="AI5" s="21">
        <f t="shared" si="20"/>
        <v>0</v>
      </c>
      <c r="AJ5" s="21">
        <f t="shared" si="21"/>
        <v>0</v>
      </c>
      <c r="AK5" s="23"/>
      <c r="AL5" s="21">
        <f t="shared" si="22"/>
        <v>0</v>
      </c>
      <c r="AM5" s="21">
        <f t="shared" si="23"/>
        <v>0</v>
      </c>
      <c r="AN5" s="23"/>
      <c r="AO5" s="21">
        <f t="shared" si="24"/>
        <v>0</v>
      </c>
      <c r="AP5" s="21">
        <f t="shared" si="25"/>
        <v>0</v>
      </c>
      <c r="AQ5" s="23"/>
      <c r="AR5" s="21">
        <f t="shared" si="26"/>
        <v>0</v>
      </c>
      <c r="AS5" s="21">
        <f t="shared" si="27"/>
        <v>0</v>
      </c>
      <c r="AT5" s="23"/>
      <c r="AU5" s="21">
        <f t="shared" si="28"/>
        <v>0</v>
      </c>
      <c r="AV5" s="21">
        <f t="shared" si="29"/>
        <v>0</v>
      </c>
      <c r="AW5" s="23"/>
      <c r="AX5" s="21">
        <f t="shared" si="30"/>
        <v>0</v>
      </c>
      <c r="AY5" s="21">
        <f t="shared" si="31"/>
        <v>0</v>
      </c>
      <c r="AZ5" s="23"/>
      <c r="BA5" s="21">
        <f t="shared" si="32"/>
        <v>0</v>
      </c>
      <c r="BB5" s="21">
        <f t="shared" si="33"/>
        <v>0</v>
      </c>
      <c r="BC5" s="23"/>
      <c r="BD5" s="21">
        <f t="shared" si="34"/>
        <v>0</v>
      </c>
      <c r="BE5" s="21">
        <f t="shared" si="35"/>
        <v>0</v>
      </c>
      <c r="BF5" s="23"/>
      <c r="BG5" s="21">
        <f t="shared" si="36"/>
        <v>0</v>
      </c>
      <c r="BH5" s="21">
        <f t="shared" si="37"/>
        <v>0</v>
      </c>
      <c r="BI5" s="4"/>
    </row>
    <row r="6" spans="1:61" s="2" customFormat="1" ht="18.75" customHeight="1">
      <c r="A6" s="16">
        <f t="shared" si="38"/>
        <v>12</v>
      </c>
      <c r="B6" s="17" t="s">
        <v>22</v>
      </c>
      <c r="C6" s="18">
        <f t="shared" si="39"/>
        <v>12.9</v>
      </c>
      <c r="D6" s="23"/>
      <c r="E6" s="21">
        <f t="shared" si="0"/>
        <v>0</v>
      </c>
      <c r="F6" s="21">
        <f t="shared" si="1"/>
        <v>0</v>
      </c>
      <c r="G6" s="23"/>
      <c r="H6" s="21">
        <f t="shared" si="2"/>
        <v>0</v>
      </c>
      <c r="I6" s="21">
        <f t="shared" si="3"/>
        <v>0</v>
      </c>
      <c r="J6" s="23"/>
      <c r="K6" s="21">
        <f t="shared" si="4"/>
        <v>0</v>
      </c>
      <c r="L6" s="21">
        <f t="shared" si="5"/>
        <v>0</v>
      </c>
      <c r="M6" s="23"/>
      <c r="N6" s="21">
        <f t="shared" si="6"/>
        <v>0</v>
      </c>
      <c r="O6" s="21">
        <f t="shared" si="7"/>
        <v>0</v>
      </c>
      <c r="P6" s="23"/>
      <c r="Q6" s="21">
        <f t="shared" si="8"/>
        <v>0</v>
      </c>
      <c r="R6" s="21">
        <f t="shared" si="9"/>
        <v>0</v>
      </c>
      <c r="S6" s="23"/>
      <c r="T6" s="21">
        <f t="shared" si="10"/>
        <v>0</v>
      </c>
      <c r="U6" s="21">
        <f t="shared" si="11"/>
        <v>0</v>
      </c>
      <c r="V6" s="23"/>
      <c r="W6" s="21">
        <f t="shared" si="12"/>
        <v>0</v>
      </c>
      <c r="X6" s="21">
        <f t="shared" si="13"/>
        <v>0</v>
      </c>
      <c r="Y6" s="23"/>
      <c r="Z6" s="21">
        <f t="shared" si="14"/>
        <v>0</v>
      </c>
      <c r="AA6" s="21">
        <f t="shared" si="15"/>
        <v>0</v>
      </c>
      <c r="AB6" s="23"/>
      <c r="AC6" s="21">
        <f t="shared" si="16"/>
        <v>0</v>
      </c>
      <c r="AD6" s="21">
        <f t="shared" si="17"/>
        <v>0</v>
      </c>
      <c r="AE6" s="23"/>
      <c r="AF6" s="21">
        <f t="shared" si="18"/>
        <v>0</v>
      </c>
      <c r="AG6" s="21">
        <f t="shared" si="19"/>
        <v>0</v>
      </c>
      <c r="AH6" s="23"/>
      <c r="AI6" s="21">
        <f t="shared" si="20"/>
        <v>0</v>
      </c>
      <c r="AJ6" s="21">
        <f t="shared" si="21"/>
        <v>0</v>
      </c>
      <c r="AK6" s="23"/>
      <c r="AL6" s="21">
        <f t="shared" si="22"/>
        <v>0</v>
      </c>
      <c r="AM6" s="21">
        <f t="shared" si="23"/>
        <v>0</v>
      </c>
      <c r="AN6" s="23"/>
      <c r="AO6" s="21">
        <f t="shared" si="24"/>
        <v>0</v>
      </c>
      <c r="AP6" s="21">
        <f t="shared" si="25"/>
        <v>0</v>
      </c>
      <c r="AQ6" s="23"/>
      <c r="AR6" s="21">
        <f t="shared" si="26"/>
        <v>0</v>
      </c>
      <c r="AS6" s="21">
        <f t="shared" si="27"/>
        <v>0</v>
      </c>
      <c r="AT6" s="23"/>
      <c r="AU6" s="21">
        <f t="shared" si="28"/>
        <v>0</v>
      </c>
      <c r="AV6" s="21">
        <f t="shared" si="29"/>
        <v>0</v>
      </c>
      <c r="AW6" s="23"/>
      <c r="AX6" s="21">
        <f t="shared" si="30"/>
        <v>0</v>
      </c>
      <c r="AY6" s="21">
        <f t="shared" si="31"/>
        <v>0</v>
      </c>
      <c r="AZ6" s="23"/>
      <c r="BA6" s="21">
        <f t="shared" si="32"/>
        <v>0</v>
      </c>
      <c r="BB6" s="21">
        <f t="shared" si="33"/>
        <v>0</v>
      </c>
      <c r="BC6" s="23"/>
      <c r="BD6" s="21">
        <f t="shared" si="34"/>
        <v>0</v>
      </c>
      <c r="BE6" s="21">
        <f t="shared" si="35"/>
        <v>0</v>
      </c>
      <c r="BF6" s="23"/>
      <c r="BG6" s="21">
        <f t="shared" si="36"/>
        <v>0</v>
      </c>
      <c r="BH6" s="21">
        <f t="shared" si="37"/>
        <v>0</v>
      </c>
      <c r="BI6" s="4"/>
    </row>
    <row r="7" spans="1:61" s="2" customFormat="1" ht="18.75" customHeight="1">
      <c r="A7" s="16">
        <f t="shared" si="38"/>
        <v>13</v>
      </c>
      <c r="B7" s="17" t="s">
        <v>22</v>
      </c>
      <c r="C7" s="18">
        <f t="shared" si="39"/>
        <v>13.9</v>
      </c>
      <c r="D7" s="23"/>
      <c r="E7" s="21">
        <f t="shared" si="0"/>
        <v>0</v>
      </c>
      <c r="F7" s="21">
        <f t="shared" si="1"/>
        <v>0</v>
      </c>
      <c r="G7" s="23"/>
      <c r="H7" s="21">
        <f t="shared" si="2"/>
        <v>0</v>
      </c>
      <c r="I7" s="21">
        <f t="shared" si="3"/>
        <v>0</v>
      </c>
      <c r="J7" s="23"/>
      <c r="K7" s="21">
        <f t="shared" si="4"/>
        <v>0</v>
      </c>
      <c r="L7" s="21">
        <f t="shared" si="5"/>
        <v>0</v>
      </c>
      <c r="M7" s="23"/>
      <c r="N7" s="21">
        <f t="shared" si="6"/>
        <v>0</v>
      </c>
      <c r="O7" s="21">
        <f t="shared" si="7"/>
        <v>0</v>
      </c>
      <c r="P7" s="23"/>
      <c r="Q7" s="21">
        <f t="shared" si="8"/>
        <v>0</v>
      </c>
      <c r="R7" s="21">
        <f t="shared" si="9"/>
        <v>0</v>
      </c>
      <c r="S7" s="23"/>
      <c r="T7" s="21">
        <f t="shared" si="10"/>
        <v>0</v>
      </c>
      <c r="U7" s="21">
        <f t="shared" si="11"/>
        <v>0</v>
      </c>
      <c r="V7" s="23"/>
      <c r="W7" s="21">
        <f t="shared" si="12"/>
        <v>0</v>
      </c>
      <c r="X7" s="21">
        <f t="shared" si="13"/>
        <v>0</v>
      </c>
      <c r="Y7" s="23"/>
      <c r="Z7" s="21">
        <f t="shared" si="14"/>
        <v>0</v>
      </c>
      <c r="AA7" s="21">
        <f t="shared" si="15"/>
        <v>0</v>
      </c>
      <c r="AB7" s="23"/>
      <c r="AC7" s="21">
        <f t="shared" si="16"/>
        <v>0</v>
      </c>
      <c r="AD7" s="21">
        <f t="shared" si="17"/>
        <v>0</v>
      </c>
      <c r="AE7" s="23"/>
      <c r="AF7" s="21">
        <f t="shared" si="18"/>
        <v>0</v>
      </c>
      <c r="AG7" s="21">
        <f t="shared" si="19"/>
        <v>0</v>
      </c>
      <c r="AH7" s="23"/>
      <c r="AI7" s="21">
        <f t="shared" si="20"/>
        <v>0</v>
      </c>
      <c r="AJ7" s="21">
        <f t="shared" si="21"/>
        <v>0</v>
      </c>
      <c r="AK7" s="23"/>
      <c r="AL7" s="21">
        <f t="shared" si="22"/>
        <v>0</v>
      </c>
      <c r="AM7" s="21">
        <f t="shared" si="23"/>
        <v>0</v>
      </c>
      <c r="AN7" s="23"/>
      <c r="AO7" s="21">
        <f t="shared" si="24"/>
        <v>0</v>
      </c>
      <c r="AP7" s="21">
        <f t="shared" si="25"/>
        <v>0</v>
      </c>
      <c r="AQ7" s="23"/>
      <c r="AR7" s="21">
        <f t="shared" si="26"/>
        <v>0</v>
      </c>
      <c r="AS7" s="21">
        <f t="shared" si="27"/>
        <v>0</v>
      </c>
      <c r="AT7" s="23"/>
      <c r="AU7" s="21">
        <f t="shared" si="28"/>
        <v>0</v>
      </c>
      <c r="AV7" s="21">
        <f t="shared" si="29"/>
        <v>0</v>
      </c>
      <c r="AW7" s="23"/>
      <c r="AX7" s="21">
        <f t="shared" si="30"/>
        <v>0</v>
      </c>
      <c r="AY7" s="21">
        <f t="shared" si="31"/>
        <v>0</v>
      </c>
      <c r="AZ7" s="23"/>
      <c r="BA7" s="21">
        <f t="shared" si="32"/>
        <v>0</v>
      </c>
      <c r="BB7" s="21">
        <f t="shared" si="33"/>
        <v>0</v>
      </c>
      <c r="BC7" s="23"/>
      <c r="BD7" s="21">
        <f t="shared" si="34"/>
        <v>0</v>
      </c>
      <c r="BE7" s="21">
        <f t="shared" si="35"/>
        <v>0</v>
      </c>
      <c r="BF7" s="23">
        <v>1</v>
      </c>
      <c r="BG7" s="21">
        <f t="shared" si="36"/>
        <v>13.5</v>
      </c>
      <c r="BH7" s="21">
        <f t="shared" si="37"/>
        <v>18.422258564180716</v>
      </c>
      <c r="BI7" s="4"/>
    </row>
    <row r="8" spans="1:61" s="2" customFormat="1" ht="18.75" customHeight="1">
      <c r="A8" s="16">
        <f t="shared" si="38"/>
        <v>14</v>
      </c>
      <c r="B8" s="17" t="s">
        <v>22</v>
      </c>
      <c r="C8" s="18">
        <f t="shared" si="39"/>
        <v>14.9</v>
      </c>
      <c r="D8" s="23"/>
      <c r="E8" s="21">
        <f t="shared" si="0"/>
        <v>0</v>
      </c>
      <c r="F8" s="21">
        <f t="shared" si="1"/>
        <v>0</v>
      </c>
      <c r="G8" s="23"/>
      <c r="H8" s="21">
        <f t="shared" si="2"/>
        <v>0</v>
      </c>
      <c r="I8" s="21">
        <f t="shared" si="3"/>
        <v>0</v>
      </c>
      <c r="J8" s="23"/>
      <c r="K8" s="21">
        <f t="shared" si="4"/>
        <v>0</v>
      </c>
      <c r="L8" s="21">
        <f t="shared" si="5"/>
        <v>0</v>
      </c>
      <c r="M8" s="23"/>
      <c r="N8" s="21">
        <f t="shared" si="6"/>
        <v>0</v>
      </c>
      <c r="O8" s="21">
        <f t="shared" si="7"/>
        <v>0</v>
      </c>
      <c r="P8" s="23"/>
      <c r="Q8" s="21">
        <f t="shared" si="8"/>
        <v>0</v>
      </c>
      <c r="R8" s="21">
        <f t="shared" si="9"/>
        <v>0</v>
      </c>
      <c r="S8" s="23"/>
      <c r="T8" s="21">
        <f t="shared" si="10"/>
        <v>0</v>
      </c>
      <c r="U8" s="21">
        <f t="shared" si="11"/>
        <v>0</v>
      </c>
      <c r="V8" s="23"/>
      <c r="W8" s="21">
        <f t="shared" si="12"/>
        <v>0</v>
      </c>
      <c r="X8" s="21">
        <f t="shared" si="13"/>
        <v>0</v>
      </c>
      <c r="Y8" s="23"/>
      <c r="Z8" s="21">
        <f t="shared" si="14"/>
        <v>0</v>
      </c>
      <c r="AA8" s="21">
        <f t="shared" si="15"/>
        <v>0</v>
      </c>
      <c r="AB8" s="23"/>
      <c r="AC8" s="21">
        <f t="shared" si="16"/>
        <v>0</v>
      </c>
      <c r="AD8" s="21">
        <f t="shared" si="17"/>
        <v>0</v>
      </c>
      <c r="AE8" s="23"/>
      <c r="AF8" s="21">
        <f t="shared" si="18"/>
        <v>0</v>
      </c>
      <c r="AG8" s="21">
        <f t="shared" si="19"/>
        <v>0</v>
      </c>
      <c r="AH8" s="23"/>
      <c r="AI8" s="21">
        <f t="shared" si="20"/>
        <v>0</v>
      </c>
      <c r="AJ8" s="21">
        <f t="shared" si="21"/>
        <v>0</v>
      </c>
      <c r="AK8" s="23"/>
      <c r="AL8" s="21">
        <f t="shared" si="22"/>
        <v>0</v>
      </c>
      <c r="AM8" s="21">
        <f t="shared" si="23"/>
        <v>0</v>
      </c>
      <c r="AN8" s="23"/>
      <c r="AO8" s="21">
        <f t="shared" si="24"/>
        <v>0</v>
      </c>
      <c r="AP8" s="21">
        <f t="shared" si="25"/>
        <v>0</v>
      </c>
      <c r="AQ8" s="23"/>
      <c r="AR8" s="21">
        <f t="shared" si="26"/>
        <v>0</v>
      </c>
      <c r="AS8" s="21">
        <f t="shared" si="27"/>
        <v>0</v>
      </c>
      <c r="AT8" s="23"/>
      <c r="AU8" s="21">
        <f t="shared" si="28"/>
        <v>0</v>
      </c>
      <c r="AV8" s="21">
        <f t="shared" si="29"/>
        <v>0</v>
      </c>
      <c r="AW8" s="23"/>
      <c r="AX8" s="21">
        <f t="shared" si="30"/>
        <v>0</v>
      </c>
      <c r="AY8" s="21">
        <f t="shared" si="31"/>
        <v>0</v>
      </c>
      <c r="AZ8" s="23"/>
      <c r="BA8" s="21">
        <f t="shared" si="32"/>
        <v>0</v>
      </c>
      <c r="BB8" s="21">
        <f t="shared" si="33"/>
        <v>0</v>
      </c>
      <c r="BC8" s="23"/>
      <c r="BD8" s="21">
        <f t="shared" si="34"/>
        <v>0</v>
      </c>
      <c r="BE8" s="21">
        <f t="shared" si="35"/>
        <v>0</v>
      </c>
      <c r="BF8" s="23"/>
      <c r="BG8" s="21">
        <f t="shared" si="36"/>
        <v>0</v>
      </c>
      <c r="BH8" s="21">
        <f t="shared" si="37"/>
        <v>0</v>
      </c>
      <c r="BI8" s="4"/>
    </row>
    <row r="9" spans="1:61" s="2" customFormat="1" ht="18.75" customHeight="1">
      <c r="A9" s="16">
        <f t="shared" si="38"/>
        <v>15</v>
      </c>
      <c r="B9" s="17" t="s">
        <v>22</v>
      </c>
      <c r="C9" s="18">
        <f t="shared" si="39"/>
        <v>15.9</v>
      </c>
      <c r="D9" s="23"/>
      <c r="E9" s="21">
        <f t="shared" si="0"/>
        <v>0</v>
      </c>
      <c r="F9" s="21">
        <f t="shared" si="1"/>
        <v>0</v>
      </c>
      <c r="G9" s="23"/>
      <c r="H9" s="21">
        <f t="shared" si="2"/>
        <v>0</v>
      </c>
      <c r="I9" s="21">
        <f t="shared" si="3"/>
        <v>0</v>
      </c>
      <c r="J9" s="23"/>
      <c r="K9" s="21">
        <f t="shared" si="4"/>
        <v>0</v>
      </c>
      <c r="L9" s="21">
        <f t="shared" si="5"/>
        <v>0</v>
      </c>
      <c r="M9" s="23"/>
      <c r="N9" s="21">
        <f t="shared" si="6"/>
        <v>0</v>
      </c>
      <c r="O9" s="21">
        <f t="shared" si="7"/>
        <v>0</v>
      </c>
      <c r="P9" s="23"/>
      <c r="Q9" s="21">
        <f t="shared" si="8"/>
        <v>0</v>
      </c>
      <c r="R9" s="21">
        <f t="shared" si="9"/>
        <v>0</v>
      </c>
      <c r="S9" s="23"/>
      <c r="T9" s="21">
        <f t="shared" si="10"/>
        <v>0</v>
      </c>
      <c r="U9" s="21">
        <f t="shared" si="11"/>
        <v>0</v>
      </c>
      <c r="V9" s="23"/>
      <c r="W9" s="21">
        <f t="shared" si="12"/>
        <v>0</v>
      </c>
      <c r="X9" s="21">
        <f t="shared" si="13"/>
        <v>0</v>
      </c>
      <c r="Y9" s="23"/>
      <c r="Z9" s="21">
        <f t="shared" si="14"/>
        <v>0</v>
      </c>
      <c r="AA9" s="21">
        <f t="shared" si="15"/>
        <v>0</v>
      </c>
      <c r="AB9" s="23"/>
      <c r="AC9" s="21">
        <f t="shared" si="16"/>
        <v>0</v>
      </c>
      <c r="AD9" s="21">
        <f t="shared" si="17"/>
        <v>0</v>
      </c>
      <c r="AE9" s="23"/>
      <c r="AF9" s="21">
        <f t="shared" si="18"/>
        <v>0</v>
      </c>
      <c r="AG9" s="21">
        <f t="shared" si="19"/>
        <v>0</v>
      </c>
      <c r="AH9" s="23"/>
      <c r="AI9" s="21">
        <f t="shared" si="20"/>
        <v>0</v>
      </c>
      <c r="AJ9" s="21">
        <f t="shared" si="21"/>
        <v>0</v>
      </c>
      <c r="AK9" s="23"/>
      <c r="AL9" s="21">
        <f t="shared" si="22"/>
        <v>0</v>
      </c>
      <c r="AM9" s="21">
        <f t="shared" si="23"/>
        <v>0</v>
      </c>
      <c r="AN9" s="23"/>
      <c r="AO9" s="21">
        <f t="shared" si="24"/>
        <v>0</v>
      </c>
      <c r="AP9" s="21">
        <f t="shared" si="25"/>
        <v>0</v>
      </c>
      <c r="AQ9" s="23"/>
      <c r="AR9" s="21">
        <f t="shared" si="26"/>
        <v>0</v>
      </c>
      <c r="AS9" s="21">
        <f t="shared" si="27"/>
        <v>0</v>
      </c>
      <c r="AT9" s="23"/>
      <c r="AU9" s="21">
        <f t="shared" si="28"/>
        <v>0</v>
      </c>
      <c r="AV9" s="21">
        <f t="shared" si="29"/>
        <v>0</v>
      </c>
      <c r="AW9" s="23"/>
      <c r="AX9" s="21">
        <f t="shared" si="30"/>
        <v>0</v>
      </c>
      <c r="AY9" s="21">
        <f t="shared" si="31"/>
        <v>0</v>
      </c>
      <c r="AZ9" s="23"/>
      <c r="BA9" s="21">
        <f t="shared" si="32"/>
        <v>0</v>
      </c>
      <c r="BB9" s="21">
        <f t="shared" si="33"/>
        <v>0</v>
      </c>
      <c r="BC9" s="23"/>
      <c r="BD9" s="21">
        <f t="shared" si="34"/>
        <v>0</v>
      </c>
      <c r="BE9" s="21">
        <f t="shared" si="35"/>
        <v>0</v>
      </c>
      <c r="BF9" s="23">
        <v>7</v>
      </c>
      <c r="BG9" s="21">
        <f t="shared" si="36"/>
        <v>108.5</v>
      </c>
      <c r="BH9" s="21">
        <f t="shared" si="37"/>
        <v>206.03826835191882</v>
      </c>
      <c r="BI9" s="4"/>
    </row>
    <row r="10" spans="1:61" s="2" customFormat="1" ht="18.75" customHeight="1">
      <c r="A10" s="16">
        <f t="shared" si="38"/>
        <v>16</v>
      </c>
      <c r="B10" s="17" t="s">
        <v>22</v>
      </c>
      <c r="C10" s="18">
        <f t="shared" si="39"/>
        <v>16.899999999999999</v>
      </c>
      <c r="D10" s="23"/>
      <c r="E10" s="21">
        <f t="shared" si="0"/>
        <v>0</v>
      </c>
      <c r="F10" s="21">
        <f t="shared" si="1"/>
        <v>0</v>
      </c>
      <c r="G10" s="23"/>
      <c r="H10" s="21">
        <f t="shared" si="2"/>
        <v>0</v>
      </c>
      <c r="I10" s="21">
        <f t="shared" si="3"/>
        <v>0</v>
      </c>
      <c r="J10" s="23"/>
      <c r="K10" s="21">
        <f t="shared" si="4"/>
        <v>0</v>
      </c>
      <c r="L10" s="21">
        <f t="shared" si="5"/>
        <v>0</v>
      </c>
      <c r="M10" s="23"/>
      <c r="N10" s="21">
        <f t="shared" si="6"/>
        <v>0</v>
      </c>
      <c r="O10" s="21">
        <f t="shared" si="7"/>
        <v>0</v>
      </c>
      <c r="P10" s="23"/>
      <c r="Q10" s="21">
        <f t="shared" si="8"/>
        <v>0</v>
      </c>
      <c r="R10" s="21">
        <f t="shared" si="9"/>
        <v>0</v>
      </c>
      <c r="S10" s="23"/>
      <c r="T10" s="21">
        <f t="shared" si="10"/>
        <v>0</v>
      </c>
      <c r="U10" s="21">
        <f t="shared" si="11"/>
        <v>0</v>
      </c>
      <c r="V10" s="23"/>
      <c r="W10" s="21">
        <f t="shared" si="12"/>
        <v>0</v>
      </c>
      <c r="X10" s="21">
        <f t="shared" si="13"/>
        <v>0</v>
      </c>
      <c r="Y10" s="23"/>
      <c r="Z10" s="21">
        <f t="shared" si="14"/>
        <v>0</v>
      </c>
      <c r="AA10" s="21">
        <f t="shared" si="15"/>
        <v>0</v>
      </c>
      <c r="AB10" s="23"/>
      <c r="AC10" s="21">
        <f t="shared" si="16"/>
        <v>0</v>
      </c>
      <c r="AD10" s="21">
        <f t="shared" si="17"/>
        <v>0</v>
      </c>
      <c r="AE10" s="23"/>
      <c r="AF10" s="21">
        <f t="shared" si="18"/>
        <v>0</v>
      </c>
      <c r="AG10" s="21">
        <f t="shared" si="19"/>
        <v>0</v>
      </c>
      <c r="AH10" s="23"/>
      <c r="AI10" s="21">
        <f t="shared" si="20"/>
        <v>0</v>
      </c>
      <c r="AJ10" s="21">
        <f t="shared" si="21"/>
        <v>0</v>
      </c>
      <c r="AK10" s="23"/>
      <c r="AL10" s="21">
        <f t="shared" si="22"/>
        <v>0</v>
      </c>
      <c r="AM10" s="21">
        <f t="shared" si="23"/>
        <v>0</v>
      </c>
      <c r="AN10" s="23"/>
      <c r="AO10" s="21">
        <f t="shared" si="24"/>
        <v>0</v>
      </c>
      <c r="AP10" s="21">
        <f t="shared" si="25"/>
        <v>0</v>
      </c>
      <c r="AQ10" s="23"/>
      <c r="AR10" s="21">
        <f t="shared" si="26"/>
        <v>0</v>
      </c>
      <c r="AS10" s="21">
        <f t="shared" si="27"/>
        <v>0</v>
      </c>
      <c r="AT10" s="23"/>
      <c r="AU10" s="21">
        <f t="shared" si="28"/>
        <v>0</v>
      </c>
      <c r="AV10" s="21">
        <f t="shared" si="29"/>
        <v>0</v>
      </c>
      <c r="AW10" s="23"/>
      <c r="AX10" s="21">
        <f t="shared" si="30"/>
        <v>0</v>
      </c>
      <c r="AY10" s="21">
        <f t="shared" si="31"/>
        <v>0</v>
      </c>
      <c r="AZ10" s="23"/>
      <c r="BA10" s="21">
        <f t="shared" si="32"/>
        <v>0</v>
      </c>
      <c r="BB10" s="21">
        <f t="shared" si="33"/>
        <v>0</v>
      </c>
      <c r="BC10" s="23"/>
      <c r="BD10" s="21">
        <f t="shared" si="34"/>
        <v>0</v>
      </c>
      <c r="BE10" s="21">
        <f t="shared" si="35"/>
        <v>0</v>
      </c>
      <c r="BF10" s="23">
        <v>9</v>
      </c>
      <c r="BG10" s="21">
        <f t="shared" si="36"/>
        <v>148.5</v>
      </c>
      <c r="BH10" s="21">
        <f t="shared" si="37"/>
        <v>327.48398311532168</v>
      </c>
      <c r="BI10" s="4"/>
    </row>
    <row r="11" spans="1:61" s="2" customFormat="1" ht="18.75" customHeight="1">
      <c r="A11" s="16">
        <f t="shared" si="38"/>
        <v>17</v>
      </c>
      <c r="B11" s="17" t="s">
        <v>22</v>
      </c>
      <c r="C11" s="18">
        <f t="shared" si="39"/>
        <v>17.899999999999999</v>
      </c>
      <c r="D11" s="23"/>
      <c r="E11" s="21">
        <f t="shared" si="0"/>
        <v>0</v>
      </c>
      <c r="F11" s="21">
        <f t="shared" si="1"/>
        <v>0</v>
      </c>
      <c r="G11" s="23"/>
      <c r="H11" s="21">
        <f t="shared" si="2"/>
        <v>0</v>
      </c>
      <c r="I11" s="21">
        <f t="shared" si="3"/>
        <v>0</v>
      </c>
      <c r="J11" s="23"/>
      <c r="K11" s="21">
        <f t="shared" si="4"/>
        <v>0</v>
      </c>
      <c r="L11" s="21">
        <f t="shared" si="5"/>
        <v>0</v>
      </c>
      <c r="M11" s="23"/>
      <c r="N11" s="21">
        <f t="shared" si="6"/>
        <v>0</v>
      </c>
      <c r="O11" s="21">
        <f t="shared" si="7"/>
        <v>0</v>
      </c>
      <c r="P11" s="23"/>
      <c r="Q11" s="21">
        <f t="shared" si="8"/>
        <v>0</v>
      </c>
      <c r="R11" s="21">
        <f t="shared" si="9"/>
        <v>0</v>
      </c>
      <c r="S11" s="23"/>
      <c r="T11" s="21">
        <f t="shared" si="10"/>
        <v>0</v>
      </c>
      <c r="U11" s="21">
        <f t="shared" si="11"/>
        <v>0</v>
      </c>
      <c r="V11" s="23"/>
      <c r="W11" s="21">
        <f t="shared" si="12"/>
        <v>0</v>
      </c>
      <c r="X11" s="21">
        <f t="shared" si="13"/>
        <v>0</v>
      </c>
      <c r="Y11" s="23"/>
      <c r="Z11" s="21">
        <f t="shared" si="14"/>
        <v>0</v>
      </c>
      <c r="AA11" s="21">
        <f t="shared" si="15"/>
        <v>0</v>
      </c>
      <c r="AB11" s="23"/>
      <c r="AC11" s="21">
        <f t="shared" si="16"/>
        <v>0</v>
      </c>
      <c r="AD11" s="21">
        <f t="shared" si="17"/>
        <v>0</v>
      </c>
      <c r="AE11" s="23"/>
      <c r="AF11" s="21">
        <f t="shared" si="18"/>
        <v>0</v>
      </c>
      <c r="AG11" s="21">
        <f t="shared" si="19"/>
        <v>0</v>
      </c>
      <c r="AH11" s="23"/>
      <c r="AI11" s="21">
        <f t="shared" si="20"/>
        <v>0</v>
      </c>
      <c r="AJ11" s="21">
        <f t="shared" si="21"/>
        <v>0</v>
      </c>
      <c r="AK11" s="23"/>
      <c r="AL11" s="21">
        <f t="shared" si="22"/>
        <v>0</v>
      </c>
      <c r="AM11" s="21">
        <f t="shared" si="23"/>
        <v>0</v>
      </c>
      <c r="AN11" s="23"/>
      <c r="AO11" s="21">
        <f t="shared" si="24"/>
        <v>0</v>
      </c>
      <c r="AP11" s="21">
        <f t="shared" si="25"/>
        <v>0</v>
      </c>
      <c r="AQ11" s="23"/>
      <c r="AR11" s="21">
        <f t="shared" si="26"/>
        <v>0</v>
      </c>
      <c r="AS11" s="21">
        <f t="shared" si="27"/>
        <v>0</v>
      </c>
      <c r="AT11" s="23"/>
      <c r="AU11" s="21">
        <f t="shared" si="28"/>
        <v>0</v>
      </c>
      <c r="AV11" s="21">
        <f t="shared" si="29"/>
        <v>0</v>
      </c>
      <c r="AW11" s="23"/>
      <c r="AX11" s="21">
        <f t="shared" si="30"/>
        <v>0</v>
      </c>
      <c r="AY11" s="21">
        <f t="shared" si="31"/>
        <v>0</v>
      </c>
      <c r="AZ11" s="23"/>
      <c r="BA11" s="21">
        <f t="shared" si="32"/>
        <v>0</v>
      </c>
      <c r="BB11" s="21">
        <f t="shared" si="33"/>
        <v>0</v>
      </c>
      <c r="BC11" s="23">
        <v>1</v>
      </c>
      <c r="BD11" s="21">
        <f t="shared" si="34"/>
        <v>17.5</v>
      </c>
      <c r="BE11" s="21">
        <f t="shared" si="35"/>
        <v>44.424701820938054</v>
      </c>
      <c r="BF11" s="23">
        <v>31</v>
      </c>
      <c r="BG11" s="21">
        <f t="shared" si="36"/>
        <v>542.5</v>
      </c>
      <c r="BH11" s="21">
        <f t="shared" si="37"/>
        <v>1377.1657564490797</v>
      </c>
      <c r="BI11" s="4"/>
    </row>
    <row r="12" spans="1:61" s="2" customFormat="1" ht="18.75" customHeight="1">
      <c r="A12" s="16">
        <f t="shared" si="38"/>
        <v>18</v>
      </c>
      <c r="B12" s="17" t="s">
        <v>22</v>
      </c>
      <c r="C12" s="18">
        <f t="shared" si="39"/>
        <v>18.899999999999999</v>
      </c>
      <c r="D12" s="23"/>
      <c r="E12" s="21">
        <f t="shared" si="0"/>
        <v>0</v>
      </c>
      <c r="F12" s="21">
        <f t="shared" si="1"/>
        <v>0</v>
      </c>
      <c r="G12" s="23"/>
      <c r="H12" s="21">
        <f t="shared" si="2"/>
        <v>0</v>
      </c>
      <c r="I12" s="21">
        <f t="shared" si="3"/>
        <v>0</v>
      </c>
      <c r="J12" s="23"/>
      <c r="K12" s="21">
        <f t="shared" si="4"/>
        <v>0</v>
      </c>
      <c r="L12" s="21">
        <f t="shared" si="5"/>
        <v>0</v>
      </c>
      <c r="M12" s="23"/>
      <c r="N12" s="21">
        <f t="shared" si="6"/>
        <v>0</v>
      </c>
      <c r="O12" s="21">
        <f t="shared" si="7"/>
        <v>0</v>
      </c>
      <c r="P12" s="23"/>
      <c r="Q12" s="21">
        <f t="shared" si="8"/>
        <v>0</v>
      </c>
      <c r="R12" s="21">
        <f t="shared" si="9"/>
        <v>0</v>
      </c>
      <c r="S12" s="23"/>
      <c r="T12" s="21">
        <f t="shared" si="10"/>
        <v>0</v>
      </c>
      <c r="U12" s="21">
        <f t="shared" si="11"/>
        <v>0</v>
      </c>
      <c r="V12" s="23"/>
      <c r="W12" s="21">
        <f t="shared" si="12"/>
        <v>0</v>
      </c>
      <c r="X12" s="21">
        <f t="shared" si="13"/>
        <v>0</v>
      </c>
      <c r="Y12" s="23"/>
      <c r="Z12" s="21">
        <f t="shared" si="14"/>
        <v>0</v>
      </c>
      <c r="AA12" s="21">
        <f t="shared" si="15"/>
        <v>0</v>
      </c>
      <c r="AB12" s="23"/>
      <c r="AC12" s="21">
        <f t="shared" si="16"/>
        <v>0</v>
      </c>
      <c r="AD12" s="21">
        <f t="shared" si="17"/>
        <v>0</v>
      </c>
      <c r="AE12" s="23"/>
      <c r="AF12" s="21">
        <f t="shared" si="18"/>
        <v>0</v>
      </c>
      <c r="AG12" s="21">
        <f t="shared" si="19"/>
        <v>0</v>
      </c>
      <c r="AH12" s="23"/>
      <c r="AI12" s="21">
        <f t="shared" si="20"/>
        <v>0</v>
      </c>
      <c r="AJ12" s="21">
        <f t="shared" si="21"/>
        <v>0</v>
      </c>
      <c r="AK12" s="23"/>
      <c r="AL12" s="21">
        <f t="shared" si="22"/>
        <v>0</v>
      </c>
      <c r="AM12" s="21">
        <f t="shared" si="23"/>
        <v>0</v>
      </c>
      <c r="AN12" s="23"/>
      <c r="AO12" s="21">
        <f t="shared" si="24"/>
        <v>0</v>
      </c>
      <c r="AP12" s="21">
        <f t="shared" si="25"/>
        <v>0</v>
      </c>
      <c r="AQ12" s="23"/>
      <c r="AR12" s="21">
        <f t="shared" si="26"/>
        <v>0</v>
      </c>
      <c r="AS12" s="21">
        <f t="shared" si="27"/>
        <v>0</v>
      </c>
      <c r="AT12" s="23"/>
      <c r="AU12" s="21">
        <f t="shared" si="28"/>
        <v>0</v>
      </c>
      <c r="AV12" s="21">
        <f t="shared" si="29"/>
        <v>0</v>
      </c>
      <c r="AW12" s="23"/>
      <c r="AX12" s="21">
        <f t="shared" si="30"/>
        <v>0</v>
      </c>
      <c r="AY12" s="21">
        <f t="shared" si="31"/>
        <v>0</v>
      </c>
      <c r="AZ12" s="23"/>
      <c r="BA12" s="21">
        <f t="shared" si="32"/>
        <v>0</v>
      </c>
      <c r="BB12" s="21">
        <f t="shared" si="33"/>
        <v>0</v>
      </c>
      <c r="BC12" s="23">
        <v>24</v>
      </c>
      <c r="BD12" s="21">
        <f t="shared" si="34"/>
        <v>444</v>
      </c>
      <c r="BE12" s="21">
        <f t="shared" si="35"/>
        <v>1287.3445283061158</v>
      </c>
      <c r="BF12" s="23">
        <v>2</v>
      </c>
      <c r="BG12" s="21">
        <f t="shared" si="36"/>
        <v>37</v>
      </c>
      <c r="BH12" s="21">
        <f t="shared" si="37"/>
        <v>107.27871069217632</v>
      </c>
      <c r="BI12" s="4"/>
    </row>
    <row r="13" spans="1:61" s="2" customFormat="1" ht="18.75" customHeight="1">
      <c r="A13" s="16">
        <f t="shared" si="38"/>
        <v>19</v>
      </c>
      <c r="B13" s="17" t="s">
        <v>22</v>
      </c>
      <c r="C13" s="18">
        <f t="shared" si="39"/>
        <v>19.899999999999999</v>
      </c>
      <c r="D13" s="23"/>
      <c r="E13" s="21">
        <f t="shared" si="0"/>
        <v>0</v>
      </c>
      <c r="F13" s="21">
        <f t="shared" si="1"/>
        <v>0</v>
      </c>
      <c r="G13" s="23"/>
      <c r="H13" s="21">
        <f t="shared" si="2"/>
        <v>0</v>
      </c>
      <c r="I13" s="21">
        <f t="shared" si="3"/>
        <v>0</v>
      </c>
      <c r="J13" s="23"/>
      <c r="K13" s="21">
        <f t="shared" si="4"/>
        <v>0</v>
      </c>
      <c r="L13" s="21">
        <f t="shared" si="5"/>
        <v>0</v>
      </c>
      <c r="M13" s="23"/>
      <c r="N13" s="21">
        <f t="shared" si="6"/>
        <v>0</v>
      </c>
      <c r="O13" s="21">
        <f t="shared" si="7"/>
        <v>0</v>
      </c>
      <c r="P13" s="23"/>
      <c r="Q13" s="21">
        <f t="shared" si="8"/>
        <v>0</v>
      </c>
      <c r="R13" s="21">
        <f t="shared" si="9"/>
        <v>0</v>
      </c>
      <c r="S13" s="23"/>
      <c r="T13" s="21">
        <f t="shared" si="10"/>
        <v>0</v>
      </c>
      <c r="U13" s="21">
        <f t="shared" si="11"/>
        <v>0</v>
      </c>
      <c r="V13" s="23"/>
      <c r="W13" s="21">
        <f t="shared" si="12"/>
        <v>0</v>
      </c>
      <c r="X13" s="21">
        <f t="shared" si="13"/>
        <v>0</v>
      </c>
      <c r="Y13" s="23"/>
      <c r="Z13" s="21">
        <f t="shared" si="14"/>
        <v>0</v>
      </c>
      <c r="AA13" s="21">
        <f t="shared" si="15"/>
        <v>0</v>
      </c>
      <c r="AB13" s="23"/>
      <c r="AC13" s="21">
        <f t="shared" si="16"/>
        <v>0</v>
      </c>
      <c r="AD13" s="21">
        <f t="shared" si="17"/>
        <v>0</v>
      </c>
      <c r="AE13" s="23"/>
      <c r="AF13" s="21">
        <f t="shared" si="18"/>
        <v>0</v>
      </c>
      <c r="AG13" s="21">
        <f t="shared" si="19"/>
        <v>0</v>
      </c>
      <c r="AH13" s="23"/>
      <c r="AI13" s="21">
        <f t="shared" si="20"/>
        <v>0</v>
      </c>
      <c r="AJ13" s="21">
        <f t="shared" si="21"/>
        <v>0</v>
      </c>
      <c r="AK13" s="23"/>
      <c r="AL13" s="21">
        <f t="shared" si="22"/>
        <v>0</v>
      </c>
      <c r="AM13" s="21">
        <f t="shared" si="23"/>
        <v>0</v>
      </c>
      <c r="AN13" s="23"/>
      <c r="AO13" s="21">
        <f t="shared" si="24"/>
        <v>0</v>
      </c>
      <c r="AP13" s="21">
        <f t="shared" si="25"/>
        <v>0</v>
      </c>
      <c r="AQ13" s="23"/>
      <c r="AR13" s="21">
        <f t="shared" si="26"/>
        <v>0</v>
      </c>
      <c r="AS13" s="21">
        <f t="shared" si="27"/>
        <v>0</v>
      </c>
      <c r="AT13" s="23"/>
      <c r="AU13" s="21">
        <f t="shared" si="28"/>
        <v>0</v>
      </c>
      <c r="AV13" s="21">
        <f t="shared" si="29"/>
        <v>0</v>
      </c>
      <c r="AW13" s="23">
        <v>4</v>
      </c>
      <c r="AX13" s="21">
        <f t="shared" si="30"/>
        <v>78</v>
      </c>
      <c r="AY13" s="21">
        <f t="shared" si="31"/>
        <v>256.50282569730462</v>
      </c>
      <c r="AZ13" s="23">
        <v>5</v>
      </c>
      <c r="BA13" s="21">
        <f t="shared" si="32"/>
        <v>97.5</v>
      </c>
      <c r="BB13" s="21">
        <f t="shared" si="33"/>
        <v>320.62853212163077</v>
      </c>
      <c r="BC13" s="23">
        <v>5</v>
      </c>
      <c r="BD13" s="21">
        <f t="shared" si="34"/>
        <v>97.5</v>
      </c>
      <c r="BE13" s="21">
        <f t="shared" si="35"/>
        <v>320.62853212163077</v>
      </c>
      <c r="BF13" s="23"/>
      <c r="BG13" s="21">
        <f t="shared" si="36"/>
        <v>0</v>
      </c>
      <c r="BH13" s="21">
        <f t="shared" si="37"/>
        <v>0</v>
      </c>
      <c r="BI13" s="4"/>
    </row>
    <row r="14" spans="1:61" s="2" customFormat="1" ht="18.75" customHeight="1">
      <c r="A14" s="16">
        <f t="shared" si="38"/>
        <v>20</v>
      </c>
      <c r="B14" s="17" t="s">
        <v>22</v>
      </c>
      <c r="C14" s="18">
        <f t="shared" si="39"/>
        <v>20.9</v>
      </c>
      <c r="D14" s="23"/>
      <c r="E14" s="21">
        <f t="shared" si="0"/>
        <v>0</v>
      </c>
      <c r="F14" s="21">
        <f t="shared" si="1"/>
        <v>0</v>
      </c>
      <c r="G14" s="23"/>
      <c r="H14" s="21">
        <f t="shared" si="2"/>
        <v>0</v>
      </c>
      <c r="I14" s="21">
        <f t="shared" si="3"/>
        <v>0</v>
      </c>
      <c r="J14" s="23"/>
      <c r="K14" s="21">
        <f t="shared" si="4"/>
        <v>0</v>
      </c>
      <c r="L14" s="21">
        <f t="shared" si="5"/>
        <v>0</v>
      </c>
      <c r="M14" s="23"/>
      <c r="N14" s="21">
        <f t="shared" si="6"/>
        <v>0</v>
      </c>
      <c r="O14" s="21">
        <f t="shared" si="7"/>
        <v>0</v>
      </c>
      <c r="P14" s="23"/>
      <c r="Q14" s="21">
        <f t="shared" si="8"/>
        <v>0</v>
      </c>
      <c r="R14" s="21">
        <f t="shared" si="9"/>
        <v>0</v>
      </c>
      <c r="S14" s="23"/>
      <c r="T14" s="21">
        <f t="shared" si="10"/>
        <v>0</v>
      </c>
      <c r="U14" s="21">
        <f t="shared" si="11"/>
        <v>0</v>
      </c>
      <c r="V14" s="23"/>
      <c r="W14" s="21">
        <f t="shared" si="12"/>
        <v>0</v>
      </c>
      <c r="X14" s="21">
        <f t="shared" si="13"/>
        <v>0</v>
      </c>
      <c r="Y14" s="23"/>
      <c r="Z14" s="21">
        <f t="shared" si="14"/>
        <v>0</v>
      </c>
      <c r="AA14" s="21">
        <f t="shared" si="15"/>
        <v>0</v>
      </c>
      <c r="AB14" s="23"/>
      <c r="AC14" s="21">
        <f t="shared" si="16"/>
        <v>0</v>
      </c>
      <c r="AD14" s="21">
        <f t="shared" si="17"/>
        <v>0</v>
      </c>
      <c r="AE14" s="23"/>
      <c r="AF14" s="21">
        <f t="shared" si="18"/>
        <v>0</v>
      </c>
      <c r="AG14" s="21">
        <f t="shared" si="19"/>
        <v>0</v>
      </c>
      <c r="AH14" s="23"/>
      <c r="AI14" s="21">
        <f t="shared" si="20"/>
        <v>0</v>
      </c>
      <c r="AJ14" s="21">
        <f t="shared" si="21"/>
        <v>0</v>
      </c>
      <c r="AK14" s="23"/>
      <c r="AL14" s="21">
        <f t="shared" si="22"/>
        <v>0</v>
      </c>
      <c r="AM14" s="21">
        <f t="shared" si="23"/>
        <v>0</v>
      </c>
      <c r="AN14" s="23"/>
      <c r="AO14" s="21">
        <f t="shared" si="24"/>
        <v>0</v>
      </c>
      <c r="AP14" s="21">
        <f t="shared" si="25"/>
        <v>0</v>
      </c>
      <c r="AQ14" s="23"/>
      <c r="AR14" s="21">
        <f t="shared" si="26"/>
        <v>0</v>
      </c>
      <c r="AS14" s="21">
        <f t="shared" si="27"/>
        <v>0</v>
      </c>
      <c r="AT14" s="23"/>
      <c r="AU14" s="21">
        <f t="shared" si="28"/>
        <v>0</v>
      </c>
      <c r="AV14" s="21">
        <f t="shared" si="29"/>
        <v>0</v>
      </c>
      <c r="AW14" s="23">
        <v>16</v>
      </c>
      <c r="AX14" s="21">
        <f t="shared" si="30"/>
        <v>328</v>
      </c>
      <c r="AY14" s="21">
        <f t="shared" si="31"/>
        <v>1215.6867076322635</v>
      </c>
      <c r="AZ14" s="23">
        <v>17</v>
      </c>
      <c r="BA14" s="21">
        <f t="shared" si="32"/>
        <v>348.5</v>
      </c>
      <c r="BB14" s="21">
        <f t="shared" si="33"/>
        <v>1291.66712685928</v>
      </c>
      <c r="BC14" s="23"/>
      <c r="BD14" s="21">
        <f t="shared" si="34"/>
        <v>0</v>
      </c>
      <c r="BE14" s="21">
        <f t="shared" si="35"/>
        <v>0</v>
      </c>
      <c r="BF14" s="23"/>
      <c r="BG14" s="21">
        <f t="shared" si="36"/>
        <v>0</v>
      </c>
      <c r="BH14" s="21">
        <f t="shared" si="37"/>
        <v>0</v>
      </c>
      <c r="BI14" s="4"/>
    </row>
    <row r="15" spans="1:61" s="2" customFormat="1" ht="18.75" customHeight="1">
      <c r="A15" s="16">
        <f t="shared" si="38"/>
        <v>21</v>
      </c>
      <c r="B15" s="17" t="s">
        <v>22</v>
      </c>
      <c r="C15" s="18">
        <f t="shared" si="39"/>
        <v>21.9</v>
      </c>
      <c r="D15" s="23"/>
      <c r="E15" s="21">
        <f t="shared" si="0"/>
        <v>0</v>
      </c>
      <c r="F15" s="21">
        <f t="shared" si="1"/>
        <v>0</v>
      </c>
      <c r="G15" s="23"/>
      <c r="H15" s="21">
        <f t="shared" si="2"/>
        <v>0</v>
      </c>
      <c r="I15" s="21">
        <f t="shared" si="3"/>
        <v>0</v>
      </c>
      <c r="J15" s="23"/>
      <c r="K15" s="21">
        <f t="shared" si="4"/>
        <v>0</v>
      </c>
      <c r="L15" s="21">
        <f t="shared" si="5"/>
        <v>0</v>
      </c>
      <c r="M15" s="23"/>
      <c r="N15" s="21">
        <f t="shared" si="6"/>
        <v>0</v>
      </c>
      <c r="O15" s="21">
        <f t="shared" si="7"/>
        <v>0</v>
      </c>
      <c r="P15" s="23"/>
      <c r="Q15" s="21">
        <f t="shared" si="8"/>
        <v>0</v>
      </c>
      <c r="R15" s="21">
        <f t="shared" si="9"/>
        <v>0</v>
      </c>
      <c r="S15" s="23"/>
      <c r="T15" s="21">
        <f t="shared" si="10"/>
        <v>0</v>
      </c>
      <c r="U15" s="21">
        <f t="shared" si="11"/>
        <v>0</v>
      </c>
      <c r="V15" s="23"/>
      <c r="W15" s="21">
        <f t="shared" si="12"/>
        <v>0</v>
      </c>
      <c r="X15" s="21">
        <f t="shared" si="13"/>
        <v>0</v>
      </c>
      <c r="Y15" s="23"/>
      <c r="Z15" s="21">
        <f t="shared" si="14"/>
        <v>0</v>
      </c>
      <c r="AA15" s="21">
        <f t="shared" si="15"/>
        <v>0</v>
      </c>
      <c r="AB15" s="23"/>
      <c r="AC15" s="21">
        <f t="shared" si="16"/>
        <v>0</v>
      </c>
      <c r="AD15" s="21">
        <f t="shared" si="17"/>
        <v>0</v>
      </c>
      <c r="AE15" s="23"/>
      <c r="AF15" s="21">
        <f t="shared" si="18"/>
        <v>0</v>
      </c>
      <c r="AG15" s="21">
        <f t="shared" si="19"/>
        <v>0</v>
      </c>
      <c r="AH15" s="23"/>
      <c r="AI15" s="21">
        <f t="shared" si="20"/>
        <v>0</v>
      </c>
      <c r="AJ15" s="21">
        <f t="shared" si="21"/>
        <v>0</v>
      </c>
      <c r="AK15" s="23"/>
      <c r="AL15" s="21">
        <f t="shared" si="22"/>
        <v>0</v>
      </c>
      <c r="AM15" s="21">
        <f t="shared" si="23"/>
        <v>0</v>
      </c>
      <c r="AN15" s="23"/>
      <c r="AO15" s="21">
        <f t="shared" si="24"/>
        <v>0</v>
      </c>
      <c r="AP15" s="21">
        <f t="shared" si="25"/>
        <v>0</v>
      </c>
      <c r="AQ15" s="23">
        <v>4</v>
      </c>
      <c r="AR15" s="21">
        <f t="shared" si="26"/>
        <v>86</v>
      </c>
      <c r="AS15" s="21">
        <f t="shared" si="27"/>
        <v>357.20848603883616</v>
      </c>
      <c r="AT15" s="23">
        <v>4</v>
      </c>
      <c r="AU15" s="21">
        <f t="shared" si="28"/>
        <v>86</v>
      </c>
      <c r="AV15" s="21">
        <f t="shared" si="29"/>
        <v>357.20848603883616</v>
      </c>
      <c r="AW15" s="23">
        <v>10</v>
      </c>
      <c r="AX15" s="21">
        <f t="shared" si="30"/>
        <v>215</v>
      </c>
      <c r="AY15" s="21">
        <f t="shared" si="31"/>
        <v>893.02121509709036</v>
      </c>
      <c r="AZ15" s="23">
        <v>8</v>
      </c>
      <c r="BA15" s="21">
        <f t="shared" si="32"/>
        <v>172</v>
      </c>
      <c r="BB15" s="21">
        <f t="shared" si="33"/>
        <v>714.41697207767231</v>
      </c>
      <c r="BC15" s="23"/>
      <c r="BD15" s="21">
        <f t="shared" si="34"/>
        <v>0</v>
      </c>
      <c r="BE15" s="21">
        <f t="shared" si="35"/>
        <v>0</v>
      </c>
      <c r="BF15" s="23"/>
      <c r="BG15" s="21">
        <f t="shared" si="36"/>
        <v>0</v>
      </c>
      <c r="BH15" s="21">
        <f t="shared" si="37"/>
        <v>0</v>
      </c>
      <c r="BI15" s="4"/>
    </row>
    <row r="16" spans="1:61" s="2" customFormat="1" ht="18.75" customHeight="1">
      <c r="A16" s="16">
        <f t="shared" si="38"/>
        <v>22</v>
      </c>
      <c r="B16" s="17" t="s">
        <v>22</v>
      </c>
      <c r="C16" s="18">
        <f t="shared" si="39"/>
        <v>22.9</v>
      </c>
      <c r="D16" s="23"/>
      <c r="E16" s="21">
        <f t="shared" si="0"/>
        <v>0</v>
      </c>
      <c r="F16" s="21">
        <f t="shared" si="1"/>
        <v>0</v>
      </c>
      <c r="G16" s="23"/>
      <c r="H16" s="21">
        <f t="shared" si="2"/>
        <v>0</v>
      </c>
      <c r="I16" s="21">
        <f t="shared" si="3"/>
        <v>0</v>
      </c>
      <c r="J16" s="23"/>
      <c r="K16" s="21">
        <f t="shared" si="4"/>
        <v>0</v>
      </c>
      <c r="L16" s="21">
        <f t="shared" si="5"/>
        <v>0</v>
      </c>
      <c r="M16" s="23"/>
      <c r="N16" s="21">
        <f t="shared" si="6"/>
        <v>0</v>
      </c>
      <c r="O16" s="21">
        <f t="shared" si="7"/>
        <v>0</v>
      </c>
      <c r="P16" s="23"/>
      <c r="Q16" s="21">
        <f t="shared" si="8"/>
        <v>0</v>
      </c>
      <c r="R16" s="21">
        <f t="shared" si="9"/>
        <v>0</v>
      </c>
      <c r="S16" s="23"/>
      <c r="T16" s="21">
        <f t="shared" si="10"/>
        <v>0</v>
      </c>
      <c r="U16" s="21">
        <f t="shared" si="11"/>
        <v>0</v>
      </c>
      <c r="V16" s="24"/>
      <c r="W16" s="21">
        <f t="shared" si="12"/>
        <v>0</v>
      </c>
      <c r="X16" s="21">
        <f t="shared" si="13"/>
        <v>0</v>
      </c>
      <c r="Y16" s="24"/>
      <c r="Z16" s="21">
        <f t="shared" si="14"/>
        <v>0</v>
      </c>
      <c r="AA16" s="21">
        <f t="shared" si="15"/>
        <v>0</v>
      </c>
      <c r="AB16" s="23"/>
      <c r="AC16" s="21">
        <f t="shared" si="16"/>
        <v>0</v>
      </c>
      <c r="AD16" s="21">
        <f t="shared" si="17"/>
        <v>0</v>
      </c>
      <c r="AE16" s="23"/>
      <c r="AF16" s="21">
        <f t="shared" si="18"/>
        <v>0</v>
      </c>
      <c r="AG16" s="21">
        <f t="shared" si="19"/>
        <v>0</v>
      </c>
      <c r="AH16" s="23"/>
      <c r="AI16" s="21">
        <f t="shared" si="20"/>
        <v>0</v>
      </c>
      <c r="AJ16" s="21">
        <f t="shared" si="21"/>
        <v>0</v>
      </c>
      <c r="AK16" s="23"/>
      <c r="AL16" s="21">
        <f t="shared" si="22"/>
        <v>0</v>
      </c>
      <c r="AM16" s="21">
        <f t="shared" si="23"/>
        <v>0</v>
      </c>
      <c r="AN16" s="23">
        <v>1</v>
      </c>
      <c r="AO16" s="21">
        <f t="shared" si="24"/>
        <v>22.5</v>
      </c>
      <c r="AP16" s="21">
        <f t="shared" si="25"/>
        <v>104.19134571784549</v>
      </c>
      <c r="AQ16" s="23">
        <v>22</v>
      </c>
      <c r="AR16" s="21">
        <f t="shared" si="26"/>
        <v>495</v>
      </c>
      <c r="AS16" s="21">
        <f t="shared" si="27"/>
        <v>2292.209605792601</v>
      </c>
      <c r="AT16" s="23">
        <v>23</v>
      </c>
      <c r="AU16" s="21">
        <f t="shared" si="28"/>
        <v>517.5</v>
      </c>
      <c r="AV16" s="21">
        <f t="shared" si="29"/>
        <v>2396.4009515104462</v>
      </c>
      <c r="AW16" s="23"/>
      <c r="AX16" s="21">
        <f t="shared" si="30"/>
        <v>0</v>
      </c>
      <c r="AY16" s="21">
        <f t="shared" si="31"/>
        <v>0</v>
      </c>
      <c r="AZ16" s="23"/>
      <c r="BA16" s="21">
        <f t="shared" si="32"/>
        <v>0</v>
      </c>
      <c r="BB16" s="21">
        <f t="shared" si="33"/>
        <v>0</v>
      </c>
      <c r="BC16" s="23"/>
      <c r="BD16" s="21">
        <f t="shared" si="34"/>
        <v>0</v>
      </c>
      <c r="BE16" s="21">
        <f t="shared" si="35"/>
        <v>0</v>
      </c>
      <c r="BF16" s="23"/>
      <c r="BG16" s="21">
        <f t="shared" si="36"/>
        <v>0</v>
      </c>
      <c r="BH16" s="21">
        <f t="shared" si="37"/>
        <v>0</v>
      </c>
      <c r="BI16" s="4"/>
    </row>
    <row r="17" spans="1:61" s="2" customFormat="1" ht="18.75" customHeight="1">
      <c r="A17" s="16">
        <f t="shared" si="38"/>
        <v>23</v>
      </c>
      <c r="B17" s="17" t="s">
        <v>22</v>
      </c>
      <c r="C17" s="18">
        <f t="shared" si="39"/>
        <v>23.9</v>
      </c>
      <c r="D17" s="23"/>
      <c r="E17" s="21">
        <f t="shared" si="0"/>
        <v>0</v>
      </c>
      <c r="F17" s="21">
        <f t="shared" si="1"/>
        <v>0</v>
      </c>
      <c r="G17" s="23"/>
      <c r="H17" s="21">
        <f t="shared" si="2"/>
        <v>0</v>
      </c>
      <c r="I17" s="21">
        <f t="shared" si="3"/>
        <v>0</v>
      </c>
      <c r="J17" s="23"/>
      <c r="K17" s="21">
        <f t="shared" si="4"/>
        <v>0</v>
      </c>
      <c r="L17" s="21">
        <f t="shared" si="5"/>
        <v>0</v>
      </c>
      <c r="M17" s="23"/>
      <c r="N17" s="21">
        <f t="shared" si="6"/>
        <v>0</v>
      </c>
      <c r="O17" s="21">
        <f t="shared" si="7"/>
        <v>0</v>
      </c>
      <c r="P17" s="23"/>
      <c r="Q17" s="21">
        <f t="shared" si="8"/>
        <v>0</v>
      </c>
      <c r="R17" s="21">
        <f t="shared" si="9"/>
        <v>0</v>
      </c>
      <c r="S17" s="23"/>
      <c r="T17" s="21">
        <f t="shared" si="10"/>
        <v>0</v>
      </c>
      <c r="U17" s="21">
        <f t="shared" si="11"/>
        <v>0</v>
      </c>
      <c r="V17" s="23"/>
      <c r="W17" s="21">
        <f t="shared" si="12"/>
        <v>0</v>
      </c>
      <c r="X17" s="21">
        <f t="shared" si="13"/>
        <v>0</v>
      </c>
      <c r="Y17" s="23"/>
      <c r="Z17" s="21">
        <f t="shared" si="14"/>
        <v>0</v>
      </c>
      <c r="AA17" s="21">
        <f t="shared" si="15"/>
        <v>0</v>
      </c>
      <c r="AB17" s="23"/>
      <c r="AC17" s="21">
        <f t="shared" si="16"/>
        <v>0</v>
      </c>
      <c r="AD17" s="21">
        <f t="shared" si="17"/>
        <v>0</v>
      </c>
      <c r="AE17" s="23"/>
      <c r="AF17" s="21">
        <f t="shared" si="18"/>
        <v>0</v>
      </c>
      <c r="AG17" s="21">
        <f t="shared" si="19"/>
        <v>0</v>
      </c>
      <c r="AH17" s="23"/>
      <c r="AI17" s="21">
        <f t="shared" si="20"/>
        <v>0</v>
      </c>
      <c r="AJ17" s="21">
        <f t="shared" si="21"/>
        <v>0</v>
      </c>
      <c r="AK17" s="23">
        <v>1</v>
      </c>
      <c r="AL17" s="21">
        <f t="shared" si="22"/>
        <v>23.5</v>
      </c>
      <c r="AM17" s="21">
        <f t="shared" si="23"/>
        <v>120.75047454777253</v>
      </c>
      <c r="AN17" s="23">
        <v>21</v>
      </c>
      <c r="AO17" s="21">
        <f t="shared" si="24"/>
        <v>493.5</v>
      </c>
      <c r="AP17" s="21">
        <f t="shared" si="25"/>
        <v>2535.7599655032232</v>
      </c>
      <c r="AQ17" s="23">
        <v>4</v>
      </c>
      <c r="AR17" s="21">
        <f t="shared" si="26"/>
        <v>94</v>
      </c>
      <c r="AS17" s="21">
        <f t="shared" si="27"/>
        <v>483.00189819109011</v>
      </c>
      <c r="AT17" s="23">
        <v>3</v>
      </c>
      <c r="AU17" s="21">
        <f t="shared" si="28"/>
        <v>70.5</v>
      </c>
      <c r="AV17" s="21">
        <f t="shared" si="29"/>
        <v>362.25142364331759</v>
      </c>
      <c r="AW17" s="23"/>
      <c r="AX17" s="21">
        <f t="shared" si="30"/>
        <v>0</v>
      </c>
      <c r="AY17" s="21">
        <f t="shared" si="31"/>
        <v>0</v>
      </c>
      <c r="AZ17" s="23"/>
      <c r="BA17" s="21">
        <f t="shared" si="32"/>
        <v>0</v>
      </c>
      <c r="BB17" s="21">
        <f t="shared" si="33"/>
        <v>0</v>
      </c>
      <c r="BC17" s="23"/>
      <c r="BD17" s="21">
        <f t="shared" si="34"/>
        <v>0</v>
      </c>
      <c r="BE17" s="21">
        <f t="shared" si="35"/>
        <v>0</v>
      </c>
      <c r="BF17" s="23"/>
      <c r="BG17" s="21">
        <f t="shared" si="36"/>
        <v>0</v>
      </c>
      <c r="BH17" s="21">
        <f t="shared" si="37"/>
        <v>0</v>
      </c>
      <c r="BI17" s="4"/>
    </row>
    <row r="18" spans="1:61" s="2" customFormat="1" ht="18.75" customHeight="1">
      <c r="A18" s="16">
        <f t="shared" si="38"/>
        <v>24</v>
      </c>
      <c r="B18" s="17" t="s">
        <v>22</v>
      </c>
      <c r="C18" s="18">
        <f t="shared" si="39"/>
        <v>24.9</v>
      </c>
      <c r="D18" s="23"/>
      <c r="E18" s="21">
        <f t="shared" si="0"/>
        <v>0</v>
      </c>
      <c r="F18" s="21">
        <f t="shared" si="1"/>
        <v>0</v>
      </c>
      <c r="G18" s="23"/>
      <c r="H18" s="21">
        <f t="shared" si="2"/>
        <v>0</v>
      </c>
      <c r="I18" s="21">
        <f t="shared" si="3"/>
        <v>0</v>
      </c>
      <c r="J18" s="23"/>
      <c r="K18" s="21">
        <f t="shared" si="4"/>
        <v>0</v>
      </c>
      <c r="L18" s="21">
        <f t="shared" si="5"/>
        <v>0</v>
      </c>
      <c r="M18" s="23"/>
      <c r="N18" s="21">
        <f t="shared" si="6"/>
        <v>0</v>
      </c>
      <c r="O18" s="21">
        <f t="shared" si="7"/>
        <v>0</v>
      </c>
      <c r="P18" s="23"/>
      <c r="Q18" s="21">
        <f t="shared" si="8"/>
        <v>0</v>
      </c>
      <c r="R18" s="21">
        <f t="shared" si="9"/>
        <v>0</v>
      </c>
      <c r="S18" s="23"/>
      <c r="T18" s="21">
        <f t="shared" si="10"/>
        <v>0</v>
      </c>
      <c r="U18" s="21">
        <f t="shared" si="11"/>
        <v>0</v>
      </c>
      <c r="V18" s="23"/>
      <c r="W18" s="21">
        <f t="shared" si="12"/>
        <v>0</v>
      </c>
      <c r="X18" s="21">
        <f t="shared" si="13"/>
        <v>0</v>
      </c>
      <c r="Y18" s="23"/>
      <c r="Z18" s="21">
        <f t="shared" si="14"/>
        <v>0</v>
      </c>
      <c r="AA18" s="21">
        <f t="shared" si="15"/>
        <v>0</v>
      </c>
      <c r="AB18" s="23"/>
      <c r="AC18" s="21">
        <f t="shared" si="16"/>
        <v>0</v>
      </c>
      <c r="AD18" s="21">
        <f t="shared" si="17"/>
        <v>0</v>
      </c>
      <c r="AE18" s="23"/>
      <c r="AF18" s="21">
        <f t="shared" si="18"/>
        <v>0</v>
      </c>
      <c r="AG18" s="21">
        <f t="shared" si="19"/>
        <v>0</v>
      </c>
      <c r="AH18" s="23"/>
      <c r="AI18" s="21">
        <f t="shared" si="20"/>
        <v>0</v>
      </c>
      <c r="AJ18" s="21">
        <f t="shared" si="21"/>
        <v>0</v>
      </c>
      <c r="AK18" s="23">
        <v>14</v>
      </c>
      <c r="AL18" s="21">
        <f t="shared" si="22"/>
        <v>343</v>
      </c>
      <c r="AM18" s="21">
        <f t="shared" si="23"/>
        <v>1947.1716661685043</v>
      </c>
      <c r="AN18" s="23">
        <v>7</v>
      </c>
      <c r="AO18" s="21">
        <f t="shared" si="24"/>
        <v>171.5</v>
      </c>
      <c r="AP18" s="21">
        <f t="shared" si="25"/>
        <v>973.58583308425216</v>
      </c>
      <c r="AQ18" s="23"/>
      <c r="AR18" s="21">
        <f t="shared" si="26"/>
        <v>0</v>
      </c>
      <c r="AS18" s="21">
        <f t="shared" si="27"/>
        <v>0</v>
      </c>
      <c r="AT18" s="23"/>
      <c r="AU18" s="21">
        <f t="shared" si="28"/>
        <v>0</v>
      </c>
      <c r="AV18" s="21">
        <f t="shared" si="29"/>
        <v>0</v>
      </c>
      <c r="AW18" s="23"/>
      <c r="AX18" s="21">
        <f t="shared" si="30"/>
        <v>0</v>
      </c>
      <c r="AY18" s="21">
        <f t="shared" si="31"/>
        <v>0</v>
      </c>
      <c r="AZ18" s="23"/>
      <c r="BA18" s="21">
        <f t="shared" si="32"/>
        <v>0</v>
      </c>
      <c r="BB18" s="21">
        <f t="shared" si="33"/>
        <v>0</v>
      </c>
      <c r="BC18" s="23"/>
      <c r="BD18" s="21">
        <f t="shared" si="34"/>
        <v>0</v>
      </c>
      <c r="BE18" s="21">
        <f t="shared" si="35"/>
        <v>0</v>
      </c>
      <c r="BF18" s="23"/>
      <c r="BG18" s="21">
        <f t="shared" si="36"/>
        <v>0</v>
      </c>
      <c r="BH18" s="21">
        <f t="shared" si="37"/>
        <v>0</v>
      </c>
      <c r="BI18" s="4"/>
    </row>
    <row r="19" spans="1:61" s="2" customFormat="1" ht="18.75" customHeight="1">
      <c r="A19" s="16">
        <f t="shared" si="38"/>
        <v>25</v>
      </c>
      <c r="B19" s="17" t="s">
        <v>22</v>
      </c>
      <c r="C19" s="18">
        <f t="shared" si="39"/>
        <v>25.9</v>
      </c>
      <c r="D19" s="23"/>
      <c r="E19" s="21">
        <f t="shared" si="0"/>
        <v>0</v>
      </c>
      <c r="F19" s="21">
        <f t="shared" si="1"/>
        <v>0</v>
      </c>
      <c r="G19" s="23"/>
      <c r="H19" s="21">
        <f t="shared" si="2"/>
        <v>0</v>
      </c>
      <c r="I19" s="21">
        <f t="shared" si="3"/>
        <v>0</v>
      </c>
      <c r="J19" s="23"/>
      <c r="K19" s="21">
        <f t="shared" si="4"/>
        <v>0</v>
      </c>
      <c r="L19" s="21">
        <f t="shared" si="5"/>
        <v>0</v>
      </c>
      <c r="M19" s="23"/>
      <c r="N19" s="21">
        <f t="shared" si="6"/>
        <v>0</v>
      </c>
      <c r="O19" s="21">
        <f t="shared" si="7"/>
        <v>0</v>
      </c>
      <c r="P19" s="23"/>
      <c r="Q19" s="21">
        <f t="shared" si="8"/>
        <v>0</v>
      </c>
      <c r="R19" s="21">
        <f t="shared" si="9"/>
        <v>0</v>
      </c>
      <c r="S19" s="23"/>
      <c r="T19" s="21">
        <f t="shared" si="10"/>
        <v>0</v>
      </c>
      <c r="U19" s="21">
        <f t="shared" si="11"/>
        <v>0</v>
      </c>
      <c r="V19" s="23"/>
      <c r="W19" s="21">
        <f t="shared" si="12"/>
        <v>0</v>
      </c>
      <c r="X19" s="21">
        <f t="shared" si="13"/>
        <v>0</v>
      </c>
      <c r="Y19" s="23"/>
      <c r="Z19" s="21">
        <f t="shared" si="14"/>
        <v>0</v>
      </c>
      <c r="AA19" s="21">
        <f t="shared" si="15"/>
        <v>0</v>
      </c>
      <c r="AB19" s="23"/>
      <c r="AC19" s="21">
        <f t="shared" si="16"/>
        <v>0</v>
      </c>
      <c r="AD19" s="21">
        <f t="shared" si="17"/>
        <v>0</v>
      </c>
      <c r="AE19" s="23"/>
      <c r="AF19" s="21">
        <f t="shared" si="18"/>
        <v>0</v>
      </c>
      <c r="AG19" s="21">
        <f t="shared" si="19"/>
        <v>0</v>
      </c>
      <c r="AH19" s="23">
        <v>7</v>
      </c>
      <c r="AI19" s="21">
        <f t="shared" si="20"/>
        <v>178.5</v>
      </c>
      <c r="AJ19" s="21">
        <f t="shared" si="21"/>
        <v>1115.0784999736568</v>
      </c>
      <c r="AK19" s="23">
        <v>5</v>
      </c>
      <c r="AL19" s="21">
        <f t="shared" si="22"/>
        <v>127.5</v>
      </c>
      <c r="AM19" s="21">
        <f t="shared" si="23"/>
        <v>796.48464283832618</v>
      </c>
      <c r="AN19" s="23"/>
      <c r="AO19" s="21">
        <f t="shared" si="24"/>
        <v>0</v>
      </c>
      <c r="AP19" s="21">
        <f t="shared" si="25"/>
        <v>0</v>
      </c>
      <c r="AQ19" s="23"/>
      <c r="AR19" s="21">
        <f t="shared" si="26"/>
        <v>0</v>
      </c>
      <c r="AS19" s="21">
        <f t="shared" si="27"/>
        <v>0</v>
      </c>
      <c r="AT19" s="23"/>
      <c r="AU19" s="21">
        <f t="shared" si="28"/>
        <v>0</v>
      </c>
      <c r="AV19" s="21">
        <f t="shared" si="29"/>
        <v>0</v>
      </c>
      <c r="AW19" s="23"/>
      <c r="AX19" s="21">
        <f t="shared" si="30"/>
        <v>0</v>
      </c>
      <c r="AY19" s="21">
        <f t="shared" si="31"/>
        <v>0</v>
      </c>
      <c r="AZ19" s="23"/>
      <c r="BA19" s="21">
        <f t="shared" si="32"/>
        <v>0</v>
      </c>
      <c r="BB19" s="21">
        <f t="shared" si="33"/>
        <v>0</v>
      </c>
      <c r="BC19" s="23"/>
      <c r="BD19" s="21">
        <f t="shared" si="34"/>
        <v>0</v>
      </c>
      <c r="BE19" s="21">
        <f t="shared" si="35"/>
        <v>0</v>
      </c>
      <c r="BF19" s="23"/>
      <c r="BG19" s="21">
        <f t="shared" si="36"/>
        <v>0</v>
      </c>
      <c r="BH19" s="21">
        <f t="shared" si="37"/>
        <v>0</v>
      </c>
      <c r="BI19" s="4"/>
    </row>
    <row r="20" spans="1:61" s="2" customFormat="1" ht="18.75" customHeight="1">
      <c r="A20" s="16">
        <f t="shared" si="38"/>
        <v>26</v>
      </c>
      <c r="B20" s="17" t="s">
        <v>22</v>
      </c>
      <c r="C20" s="18">
        <f t="shared" si="39"/>
        <v>26.9</v>
      </c>
      <c r="D20" s="23"/>
      <c r="E20" s="21">
        <f t="shared" si="0"/>
        <v>0</v>
      </c>
      <c r="F20" s="21">
        <f t="shared" si="1"/>
        <v>0</v>
      </c>
      <c r="G20" s="23"/>
      <c r="H20" s="21">
        <f t="shared" si="2"/>
        <v>0</v>
      </c>
      <c r="I20" s="21">
        <f t="shared" si="3"/>
        <v>0</v>
      </c>
      <c r="J20" s="23"/>
      <c r="K20" s="21">
        <f t="shared" si="4"/>
        <v>0</v>
      </c>
      <c r="L20" s="21">
        <f t="shared" si="5"/>
        <v>0</v>
      </c>
      <c r="M20" s="23"/>
      <c r="N20" s="21">
        <f t="shared" si="6"/>
        <v>0</v>
      </c>
      <c r="O20" s="21">
        <f t="shared" si="7"/>
        <v>0</v>
      </c>
      <c r="P20" s="23"/>
      <c r="Q20" s="21">
        <f t="shared" si="8"/>
        <v>0</v>
      </c>
      <c r="R20" s="21">
        <f t="shared" si="9"/>
        <v>0</v>
      </c>
      <c r="S20" s="23"/>
      <c r="T20" s="21">
        <f t="shared" si="10"/>
        <v>0</v>
      </c>
      <c r="U20" s="21">
        <f t="shared" si="11"/>
        <v>0</v>
      </c>
      <c r="V20" s="23"/>
      <c r="W20" s="21">
        <f t="shared" si="12"/>
        <v>0</v>
      </c>
      <c r="X20" s="21">
        <f t="shared" si="13"/>
        <v>0</v>
      </c>
      <c r="Y20" s="23"/>
      <c r="Z20" s="21">
        <f t="shared" si="14"/>
        <v>0</v>
      </c>
      <c r="AA20" s="21">
        <f t="shared" si="15"/>
        <v>0</v>
      </c>
      <c r="AB20" s="23"/>
      <c r="AC20" s="21">
        <f t="shared" si="16"/>
        <v>0</v>
      </c>
      <c r="AD20" s="21">
        <f t="shared" si="17"/>
        <v>0</v>
      </c>
      <c r="AE20" s="23"/>
      <c r="AF20" s="21">
        <f t="shared" si="18"/>
        <v>0</v>
      </c>
      <c r="AG20" s="21">
        <f t="shared" si="19"/>
        <v>0</v>
      </c>
      <c r="AH20" s="23">
        <v>11</v>
      </c>
      <c r="AI20" s="21">
        <f t="shared" si="20"/>
        <v>291.5</v>
      </c>
      <c r="AJ20" s="21">
        <f t="shared" si="21"/>
        <v>1996.4761622505621</v>
      </c>
      <c r="AK20" s="23"/>
      <c r="AL20" s="21">
        <f t="shared" si="22"/>
        <v>0</v>
      </c>
      <c r="AM20" s="21">
        <f t="shared" si="23"/>
        <v>0</v>
      </c>
      <c r="AN20" s="23"/>
      <c r="AO20" s="21">
        <f t="shared" si="24"/>
        <v>0</v>
      </c>
      <c r="AP20" s="21">
        <f t="shared" si="25"/>
        <v>0</v>
      </c>
      <c r="AQ20" s="23"/>
      <c r="AR20" s="21">
        <f t="shared" si="26"/>
        <v>0</v>
      </c>
      <c r="AS20" s="21">
        <f t="shared" si="27"/>
        <v>0</v>
      </c>
      <c r="AT20" s="23"/>
      <c r="AU20" s="21">
        <f t="shared" si="28"/>
        <v>0</v>
      </c>
      <c r="AV20" s="21">
        <f t="shared" si="29"/>
        <v>0</v>
      </c>
      <c r="AW20" s="23"/>
      <c r="AX20" s="21">
        <f t="shared" si="30"/>
        <v>0</v>
      </c>
      <c r="AY20" s="21">
        <f t="shared" si="31"/>
        <v>0</v>
      </c>
      <c r="AZ20" s="23"/>
      <c r="BA20" s="21">
        <f t="shared" si="32"/>
        <v>0</v>
      </c>
      <c r="BB20" s="21">
        <f t="shared" si="33"/>
        <v>0</v>
      </c>
      <c r="BC20" s="23"/>
      <c r="BD20" s="21">
        <f t="shared" si="34"/>
        <v>0</v>
      </c>
      <c r="BE20" s="21">
        <f t="shared" si="35"/>
        <v>0</v>
      </c>
      <c r="BF20" s="23"/>
      <c r="BG20" s="21">
        <f t="shared" si="36"/>
        <v>0</v>
      </c>
      <c r="BH20" s="21">
        <f t="shared" si="37"/>
        <v>0</v>
      </c>
      <c r="BI20" s="4"/>
    </row>
    <row r="21" spans="1:61" s="2" customFormat="1" ht="18.75" customHeight="1">
      <c r="A21" s="16">
        <f t="shared" si="38"/>
        <v>27</v>
      </c>
      <c r="B21" s="17" t="s">
        <v>22</v>
      </c>
      <c r="C21" s="18">
        <f t="shared" si="39"/>
        <v>27.9</v>
      </c>
      <c r="D21" s="23"/>
      <c r="E21" s="21">
        <f t="shared" si="0"/>
        <v>0</v>
      </c>
      <c r="F21" s="21">
        <f t="shared" si="1"/>
        <v>0</v>
      </c>
      <c r="G21" s="23"/>
      <c r="H21" s="21">
        <f t="shared" si="2"/>
        <v>0</v>
      </c>
      <c r="I21" s="21">
        <f t="shared" si="3"/>
        <v>0</v>
      </c>
      <c r="J21" s="23"/>
      <c r="K21" s="21">
        <f t="shared" si="4"/>
        <v>0</v>
      </c>
      <c r="L21" s="21">
        <f t="shared" si="5"/>
        <v>0</v>
      </c>
      <c r="M21" s="23"/>
      <c r="N21" s="21">
        <f t="shared" si="6"/>
        <v>0</v>
      </c>
      <c r="O21" s="21">
        <f t="shared" si="7"/>
        <v>0</v>
      </c>
      <c r="P21" s="23"/>
      <c r="Q21" s="21">
        <f t="shared" si="8"/>
        <v>0</v>
      </c>
      <c r="R21" s="21">
        <f t="shared" si="9"/>
        <v>0</v>
      </c>
      <c r="S21" s="23"/>
      <c r="T21" s="21">
        <f t="shared" si="10"/>
        <v>0</v>
      </c>
      <c r="U21" s="21">
        <f t="shared" si="11"/>
        <v>0</v>
      </c>
      <c r="V21" s="23"/>
      <c r="W21" s="21">
        <f t="shared" si="12"/>
        <v>0</v>
      </c>
      <c r="X21" s="21">
        <f t="shared" si="13"/>
        <v>0</v>
      </c>
      <c r="Y21" s="23"/>
      <c r="Z21" s="21">
        <f t="shared" si="14"/>
        <v>0</v>
      </c>
      <c r="AA21" s="21">
        <f t="shared" si="15"/>
        <v>0</v>
      </c>
      <c r="AB21" s="23">
        <v>8</v>
      </c>
      <c r="AC21" s="21">
        <f t="shared" si="16"/>
        <v>220</v>
      </c>
      <c r="AD21" s="21">
        <f t="shared" si="17"/>
        <v>1646.3657221062263</v>
      </c>
      <c r="AE21" s="23">
        <v>12</v>
      </c>
      <c r="AF21" s="21">
        <f t="shared" si="18"/>
        <v>330</v>
      </c>
      <c r="AG21" s="21">
        <f t="shared" si="19"/>
        <v>2469.5485831593396</v>
      </c>
      <c r="AH21" s="23">
        <v>2</v>
      </c>
      <c r="AI21" s="21">
        <f t="shared" si="20"/>
        <v>55</v>
      </c>
      <c r="AJ21" s="21">
        <f t="shared" si="21"/>
        <v>411.59143052655656</v>
      </c>
      <c r="AK21" s="23"/>
      <c r="AL21" s="21">
        <f t="shared" si="22"/>
        <v>0</v>
      </c>
      <c r="AM21" s="21">
        <f t="shared" si="23"/>
        <v>0</v>
      </c>
      <c r="AN21" s="23"/>
      <c r="AO21" s="21">
        <f t="shared" si="24"/>
        <v>0</v>
      </c>
      <c r="AP21" s="21">
        <f t="shared" si="25"/>
        <v>0</v>
      </c>
      <c r="AQ21" s="23"/>
      <c r="AR21" s="21">
        <f t="shared" si="26"/>
        <v>0</v>
      </c>
      <c r="AS21" s="21">
        <f t="shared" si="27"/>
        <v>0</v>
      </c>
      <c r="AT21" s="19"/>
      <c r="AU21" s="21">
        <f t="shared" si="28"/>
        <v>0</v>
      </c>
      <c r="AV21" s="21">
        <f t="shared" si="29"/>
        <v>0</v>
      </c>
      <c r="AW21" s="19"/>
      <c r="AX21" s="21">
        <f t="shared" si="30"/>
        <v>0</v>
      </c>
      <c r="AY21" s="21">
        <f t="shared" si="31"/>
        <v>0</v>
      </c>
      <c r="AZ21" s="19"/>
      <c r="BA21" s="21">
        <f t="shared" si="32"/>
        <v>0</v>
      </c>
      <c r="BB21" s="21">
        <f t="shared" si="33"/>
        <v>0</v>
      </c>
      <c r="BC21" s="19"/>
      <c r="BD21" s="21">
        <f t="shared" si="34"/>
        <v>0</v>
      </c>
      <c r="BE21" s="21">
        <f t="shared" si="35"/>
        <v>0</v>
      </c>
      <c r="BF21" s="22"/>
      <c r="BG21" s="21">
        <f t="shared" si="36"/>
        <v>0</v>
      </c>
      <c r="BH21" s="21">
        <f t="shared" si="37"/>
        <v>0</v>
      </c>
      <c r="BI21" s="4"/>
    </row>
    <row r="22" spans="1:61" s="2" customFormat="1" ht="18.75" customHeight="1">
      <c r="A22" s="16">
        <f t="shared" si="38"/>
        <v>28</v>
      </c>
      <c r="B22" s="17" t="s">
        <v>22</v>
      </c>
      <c r="C22" s="18">
        <f t="shared" si="39"/>
        <v>28.9</v>
      </c>
      <c r="D22" s="23"/>
      <c r="E22" s="21">
        <f t="shared" si="0"/>
        <v>0</v>
      </c>
      <c r="F22" s="21">
        <f t="shared" si="1"/>
        <v>0</v>
      </c>
      <c r="G22" s="23"/>
      <c r="H22" s="21">
        <f t="shared" si="2"/>
        <v>0</v>
      </c>
      <c r="I22" s="21">
        <f t="shared" si="3"/>
        <v>0</v>
      </c>
      <c r="J22" s="23"/>
      <c r="K22" s="21">
        <f t="shared" si="4"/>
        <v>0</v>
      </c>
      <c r="L22" s="21">
        <f t="shared" si="5"/>
        <v>0</v>
      </c>
      <c r="M22" s="23"/>
      <c r="N22" s="21">
        <f t="shared" si="6"/>
        <v>0</v>
      </c>
      <c r="O22" s="21">
        <f t="shared" si="7"/>
        <v>0</v>
      </c>
      <c r="P22" s="23"/>
      <c r="Q22" s="21">
        <f t="shared" si="8"/>
        <v>0</v>
      </c>
      <c r="R22" s="21">
        <f t="shared" si="9"/>
        <v>0</v>
      </c>
      <c r="S22" s="23"/>
      <c r="T22" s="21">
        <f t="shared" si="10"/>
        <v>0</v>
      </c>
      <c r="U22" s="21">
        <f t="shared" si="11"/>
        <v>0</v>
      </c>
      <c r="V22" s="23">
        <v>11</v>
      </c>
      <c r="W22" s="21">
        <f t="shared" si="12"/>
        <v>313.5</v>
      </c>
      <c r="X22" s="21">
        <f t="shared" si="13"/>
        <v>2555.3166807424168</v>
      </c>
      <c r="Y22" s="23">
        <v>9</v>
      </c>
      <c r="Z22" s="21">
        <f t="shared" si="14"/>
        <v>256.5</v>
      </c>
      <c r="AA22" s="21">
        <f t="shared" si="15"/>
        <v>2090.7136478801594</v>
      </c>
      <c r="AB22" s="23">
        <v>10</v>
      </c>
      <c r="AC22" s="21">
        <f t="shared" si="16"/>
        <v>285</v>
      </c>
      <c r="AD22" s="21">
        <f t="shared" si="17"/>
        <v>2323.0151643112881</v>
      </c>
      <c r="AE22" s="23">
        <v>8</v>
      </c>
      <c r="AF22" s="21">
        <f t="shared" si="18"/>
        <v>228</v>
      </c>
      <c r="AG22" s="21">
        <f t="shared" si="19"/>
        <v>1858.4121314490305</v>
      </c>
      <c r="AH22" s="23"/>
      <c r="AI22" s="21">
        <f t="shared" si="20"/>
        <v>0</v>
      </c>
      <c r="AJ22" s="21">
        <f t="shared" si="21"/>
        <v>0</v>
      </c>
      <c r="AK22" s="23"/>
      <c r="AL22" s="21">
        <f t="shared" si="22"/>
        <v>0</v>
      </c>
      <c r="AM22" s="21">
        <f t="shared" si="23"/>
        <v>0</v>
      </c>
      <c r="AN22" s="23"/>
      <c r="AO22" s="21">
        <f t="shared" si="24"/>
        <v>0</v>
      </c>
      <c r="AP22" s="21">
        <f t="shared" si="25"/>
        <v>0</v>
      </c>
      <c r="AQ22" s="25"/>
      <c r="AR22" s="21">
        <f t="shared" si="26"/>
        <v>0</v>
      </c>
      <c r="AS22" s="21">
        <f t="shared" si="27"/>
        <v>0</v>
      </c>
      <c r="AT22" s="25"/>
      <c r="AU22" s="21">
        <f t="shared" si="28"/>
        <v>0</v>
      </c>
      <c r="AV22" s="21">
        <f t="shared" si="29"/>
        <v>0</v>
      </c>
      <c r="AW22" s="25"/>
      <c r="AX22" s="21">
        <f t="shared" si="30"/>
        <v>0</v>
      </c>
      <c r="AY22" s="21">
        <f t="shared" si="31"/>
        <v>0</v>
      </c>
      <c r="AZ22" s="25"/>
      <c r="BA22" s="21">
        <f t="shared" si="32"/>
        <v>0</v>
      </c>
      <c r="BB22" s="21">
        <f t="shared" si="33"/>
        <v>0</v>
      </c>
      <c r="BC22" s="25"/>
      <c r="BD22" s="21">
        <f t="shared" si="34"/>
        <v>0</v>
      </c>
      <c r="BE22" s="21">
        <f t="shared" si="35"/>
        <v>0</v>
      </c>
      <c r="BF22" s="23"/>
      <c r="BG22" s="21">
        <f t="shared" si="36"/>
        <v>0</v>
      </c>
      <c r="BH22" s="21">
        <f t="shared" si="37"/>
        <v>0</v>
      </c>
      <c r="BI22" s="4"/>
    </row>
    <row r="23" spans="1:61" s="2" customFormat="1" ht="18.75" customHeight="1">
      <c r="A23" s="16">
        <f t="shared" si="38"/>
        <v>29</v>
      </c>
      <c r="B23" s="17" t="s">
        <v>22</v>
      </c>
      <c r="C23" s="18">
        <f t="shared" si="39"/>
        <v>29.9</v>
      </c>
      <c r="D23" s="23"/>
      <c r="E23" s="21">
        <f t="shared" si="0"/>
        <v>0</v>
      </c>
      <c r="F23" s="21">
        <f t="shared" si="1"/>
        <v>0</v>
      </c>
      <c r="G23" s="23"/>
      <c r="H23" s="21">
        <f t="shared" si="2"/>
        <v>0</v>
      </c>
      <c r="I23" s="21">
        <f t="shared" si="3"/>
        <v>0</v>
      </c>
      <c r="J23" s="23"/>
      <c r="K23" s="21">
        <f t="shared" si="4"/>
        <v>0</v>
      </c>
      <c r="L23" s="21">
        <f t="shared" si="5"/>
        <v>0</v>
      </c>
      <c r="M23" s="23"/>
      <c r="N23" s="21">
        <f t="shared" si="6"/>
        <v>0</v>
      </c>
      <c r="O23" s="21">
        <f t="shared" si="7"/>
        <v>0</v>
      </c>
      <c r="P23" s="23"/>
      <c r="Q23" s="21">
        <f t="shared" si="8"/>
        <v>0</v>
      </c>
      <c r="R23" s="21">
        <f t="shared" si="9"/>
        <v>0</v>
      </c>
      <c r="S23" s="23"/>
      <c r="T23" s="21">
        <f t="shared" si="10"/>
        <v>0</v>
      </c>
      <c r="U23" s="21">
        <f t="shared" si="11"/>
        <v>0</v>
      </c>
      <c r="V23" s="23">
        <v>8</v>
      </c>
      <c r="W23" s="21">
        <f t="shared" si="12"/>
        <v>236</v>
      </c>
      <c r="X23" s="21">
        <f t="shared" si="13"/>
        <v>2089.0221610525068</v>
      </c>
      <c r="Y23" s="23">
        <v>11</v>
      </c>
      <c r="Z23" s="21">
        <f t="shared" si="14"/>
        <v>324.5</v>
      </c>
      <c r="AA23" s="21">
        <f t="shared" si="15"/>
        <v>2872.4054714471968</v>
      </c>
      <c r="AB23" s="23">
        <v>2</v>
      </c>
      <c r="AC23" s="21">
        <f t="shared" si="16"/>
        <v>59</v>
      </c>
      <c r="AD23" s="21">
        <f t="shared" si="17"/>
        <v>522.2555402631267</v>
      </c>
      <c r="AE23" s="23"/>
      <c r="AF23" s="21">
        <f t="shared" si="18"/>
        <v>0</v>
      </c>
      <c r="AG23" s="21">
        <f t="shared" si="19"/>
        <v>0</v>
      </c>
      <c r="AH23" s="23"/>
      <c r="AI23" s="21">
        <f t="shared" si="20"/>
        <v>0</v>
      </c>
      <c r="AJ23" s="21">
        <f t="shared" si="21"/>
        <v>0</v>
      </c>
      <c r="AK23" s="23"/>
      <c r="AL23" s="21">
        <f t="shared" si="22"/>
        <v>0</v>
      </c>
      <c r="AM23" s="21">
        <f t="shared" si="23"/>
        <v>0</v>
      </c>
      <c r="AN23" s="23"/>
      <c r="AO23" s="21">
        <f t="shared" si="24"/>
        <v>0</v>
      </c>
      <c r="AP23" s="21">
        <f t="shared" si="25"/>
        <v>0</v>
      </c>
      <c r="AQ23" s="25"/>
      <c r="AR23" s="21">
        <f t="shared" si="26"/>
        <v>0</v>
      </c>
      <c r="AS23" s="21">
        <f t="shared" si="27"/>
        <v>0</v>
      </c>
      <c r="AT23" s="25"/>
      <c r="AU23" s="21">
        <f t="shared" si="28"/>
        <v>0</v>
      </c>
      <c r="AV23" s="21">
        <f t="shared" si="29"/>
        <v>0</v>
      </c>
      <c r="AW23" s="25"/>
      <c r="AX23" s="21">
        <f t="shared" si="30"/>
        <v>0</v>
      </c>
      <c r="AY23" s="21">
        <f t="shared" si="31"/>
        <v>0</v>
      </c>
      <c r="AZ23" s="25"/>
      <c r="BA23" s="21">
        <f t="shared" si="32"/>
        <v>0</v>
      </c>
      <c r="BB23" s="21">
        <f t="shared" si="33"/>
        <v>0</v>
      </c>
      <c r="BC23" s="25"/>
      <c r="BD23" s="21">
        <f t="shared" si="34"/>
        <v>0</v>
      </c>
      <c r="BE23" s="21">
        <f t="shared" si="35"/>
        <v>0</v>
      </c>
      <c r="BF23" s="23"/>
      <c r="BG23" s="21">
        <f t="shared" si="36"/>
        <v>0</v>
      </c>
      <c r="BH23" s="21">
        <f t="shared" si="37"/>
        <v>0</v>
      </c>
      <c r="BI23" s="4"/>
    </row>
    <row r="24" spans="1:61" s="2" customFormat="1" ht="18.75" customHeight="1">
      <c r="A24" s="16">
        <f t="shared" si="38"/>
        <v>30</v>
      </c>
      <c r="B24" s="17" t="s">
        <v>22</v>
      </c>
      <c r="C24" s="18">
        <f t="shared" si="39"/>
        <v>30.9</v>
      </c>
      <c r="D24" s="23"/>
      <c r="E24" s="21">
        <f t="shared" si="0"/>
        <v>0</v>
      </c>
      <c r="F24" s="21">
        <f t="shared" si="1"/>
        <v>0</v>
      </c>
      <c r="G24" s="23"/>
      <c r="H24" s="21">
        <f t="shared" si="2"/>
        <v>0</v>
      </c>
      <c r="I24" s="21">
        <f t="shared" si="3"/>
        <v>0</v>
      </c>
      <c r="J24" s="23"/>
      <c r="K24" s="21">
        <f t="shared" si="4"/>
        <v>0</v>
      </c>
      <c r="L24" s="21">
        <f t="shared" si="5"/>
        <v>0</v>
      </c>
      <c r="M24" s="23"/>
      <c r="N24" s="21">
        <f t="shared" si="6"/>
        <v>0</v>
      </c>
      <c r="O24" s="21">
        <f t="shared" si="7"/>
        <v>0</v>
      </c>
      <c r="P24" s="23"/>
      <c r="Q24" s="21">
        <f t="shared" si="8"/>
        <v>0</v>
      </c>
      <c r="R24" s="21">
        <f t="shared" si="9"/>
        <v>0</v>
      </c>
      <c r="S24" s="23">
        <v>6</v>
      </c>
      <c r="T24" s="21">
        <f t="shared" si="10"/>
        <v>183</v>
      </c>
      <c r="U24" s="21">
        <f t="shared" si="11"/>
        <v>1754.3314118459084</v>
      </c>
      <c r="V24" s="23">
        <v>1</v>
      </c>
      <c r="W24" s="21">
        <f t="shared" si="12"/>
        <v>30.5</v>
      </c>
      <c r="X24" s="21">
        <f t="shared" si="13"/>
        <v>292.38856864098472</v>
      </c>
      <c r="Y24" s="23"/>
      <c r="Z24" s="21">
        <f t="shared" si="14"/>
        <v>0</v>
      </c>
      <c r="AA24" s="21">
        <f t="shared" si="15"/>
        <v>0</v>
      </c>
      <c r="AB24" s="23"/>
      <c r="AC24" s="21">
        <f t="shared" si="16"/>
        <v>0</v>
      </c>
      <c r="AD24" s="21">
        <f t="shared" si="17"/>
        <v>0</v>
      </c>
      <c r="AE24" s="23"/>
      <c r="AF24" s="21">
        <f t="shared" si="18"/>
        <v>0</v>
      </c>
      <c r="AG24" s="21">
        <f t="shared" si="19"/>
        <v>0</v>
      </c>
      <c r="AH24" s="23"/>
      <c r="AI24" s="21">
        <f t="shared" si="20"/>
        <v>0</v>
      </c>
      <c r="AJ24" s="21">
        <f t="shared" si="21"/>
        <v>0</v>
      </c>
      <c r="AK24" s="23"/>
      <c r="AL24" s="21">
        <f t="shared" si="22"/>
        <v>0</v>
      </c>
      <c r="AM24" s="21">
        <f t="shared" si="23"/>
        <v>0</v>
      </c>
      <c r="AN24" s="25"/>
      <c r="AO24" s="21">
        <f t="shared" si="24"/>
        <v>0</v>
      </c>
      <c r="AP24" s="21">
        <f t="shared" si="25"/>
        <v>0</v>
      </c>
      <c r="AQ24" s="25"/>
      <c r="AR24" s="21">
        <f t="shared" si="26"/>
        <v>0</v>
      </c>
      <c r="AS24" s="21">
        <f t="shared" si="27"/>
        <v>0</v>
      </c>
      <c r="AT24" s="25"/>
      <c r="AU24" s="21">
        <f t="shared" si="28"/>
        <v>0</v>
      </c>
      <c r="AV24" s="21">
        <f t="shared" si="29"/>
        <v>0</v>
      </c>
      <c r="AW24" s="25"/>
      <c r="AX24" s="21">
        <f t="shared" si="30"/>
        <v>0</v>
      </c>
      <c r="AY24" s="21">
        <f t="shared" si="31"/>
        <v>0</v>
      </c>
      <c r="AZ24" s="25"/>
      <c r="BA24" s="21">
        <f t="shared" si="32"/>
        <v>0</v>
      </c>
      <c r="BB24" s="21">
        <f t="shared" si="33"/>
        <v>0</v>
      </c>
      <c r="BC24" s="25"/>
      <c r="BD24" s="21">
        <f t="shared" si="34"/>
        <v>0</v>
      </c>
      <c r="BE24" s="21">
        <f t="shared" si="35"/>
        <v>0</v>
      </c>
      <c r="BF24" s="23"/>
      <c r="BG24" s="21">
        <f t="shared" si="36"/>
        <v>0</v>
      </c>
      <c r="BH24" s="21">
        <f t="shared" si="37"/>
        <v>0</v>
      </c>
      <c r="BI24" s="4"/>
    </row>
    <row r="25" spans="1:61" s="2" customFormat="1" ht="18.75" customHeight="1">
      <c r="A25" s="16">
        <f t="shared" si="38"/>
        <v>31</v>
      </c>
      <c r="B25" s="17" t="s">
        <v>22</v>
      </c>
      <c r="C25" s="18">
        <f t="shared" si="39"/>
        <v>31.9</v>
      </c>
      <c r="D25" s="23"/>
      <c r="E25" s="21">
        <f t="shared" si="0"/>
        <v>0</v>
      </c>
      <c r="F25" s="21">
        <f t="shared" si="1"/>
        <v>0</v>
      </c>
      <c r="G25" s="23"/>
      <c r="H25" s="21">
        <f t="shared" si="2"/>
        <v>0</v>
      </c>
      <c r="I25" s="21">
        <f t="shared" si="3"/>
        <v>0</v>
      </c>
      <c r="J25" s="23"/>
      <c r="K25" s="21">
        <f t="shared" si="4"/>
        <v>0</v>
      </c>
      <c r="L25" s="21">
        <f t="shared" si="5"/>
        <v>0</v>
      </c>
      <c r="M25" s="23">
        <v>1</v>
      </c>
      <c r="N25" s="21">
        <f t="shared" si="6"/>
        <v>31.5</v>
      </c>
      <c r="O25" s="21">
        <f t="shared" si="7"/>
        <v>326.19953045089773</v>
      </c>
      <c r="P25" s="23">
        <v>1</v>
      </c>
      <c r="Q25" s="21">
        <f t="shared" si="8"/>
        <v>31.5</v>
      </c>
      <c r="R25" s="21">
        <f t="shared" si="9"/>
        <v>326.19953045089773</v>
      </c>
      <c r="S25" s="23">
        <v>5</v>
      </c>
      <c r="T25" s="21">
        <f t="shared" si="10"/>
        <v>157.5</v>
      </c>
      <c r="U25" s="21">
        <f t="shared" si="11"/>
        <v>1630.9976522544887</v>
      </c>
      <c r="V25" s="23"/>
      <c r="W25" s="21">
        <f t="shared" si="12"/>
        <v>0</v>
      </c>
      <c r="X25" s="21">
        <f t="shared" si="13"/>
        <v>0</v>
      </c>
      <c r="Y25" s="23"/>
      <c r="Z25" s="21">
        <f t="shared" si="14"/>
        <v>0</v>
      </c>
      <c r="AA25" s="21">
        <f t="shared" si="15"/>
        <v>0</v>
      </c>
      <c r="AB25" s="23"/>
      <c r="AC25" s="21">
        <f t="shared" si="16"/>
        <v>0</v>
      </c>
      <c r="AD25" s="21">
        <f t="shared" si="17"/>
        <v>0</v>
      </c>
      <c r="AE25" s="23"/>
      <c r="AF25" s="21">
        <f t="shared" si="18"/>
        <v>0</v>
      </c>
      <c r="AG25" s="21">
        <f t="shared" si="19"/>
        <v>0</v>
      </c>
      <c r="AH25" s="23"/>
      <c r="AI25" s="21">
        <f t="shared" si="20"/>
        <v>0</v>
      </c>
      <c r="AJ25" s="21">
        <f t="shared" si="21"/>
        <v>0</v>
      </c>
      <c r="AK25" s="23"/>
      <c r="AL25" s="21">
        <f t="shared" si="22"/>
        <v>0</v>
      </c>
      <c r="AM25" s="21">
        <f t="shared" si="23"/>
        <v>0</v>
      </c>
      <c r="AN25" s="25"/>
      <c r="AO25" s="21">
        <f t="shared" si="24"/>
        <v>0</v>
      </c>
      <c r="AP25" s="21">
        <f t="shared" si="25"/>
        <v>0</v>
      </c>
      <c r="AQ25" s="25"/>
      <c r="AR25" s="21">
        <f t="shared" si="26"/>
        <v>0</v>
      </c>
      <c r="AS25" s="21">
        <f t="shared" si="27"/>
        <v>0</v>
      </c>
      <c r="AT25" s="25"/>
      <c r="AU25" s="21">
        <f t="shared" si="28"/>
        <v>0</v>
      </c>
      <c r="AV25" s="21">
        <f t="shared" si="29"/>
        <v>0</v>
      </c>
      <c r="AW25" s="25"/>
      <c r="AX25" s="21">
        <f t="shared" si="30"/>
        <v>0</v>
      </c>
      <c r="AY25" s="21">
        <f t="shared" si="31"/>
        <v>0</v>
      </c>
      <c r="AZ25" s="25"/>
      <c r="BA25" s="21">
        <f t="shared" si="32"/>
        <v>0</v>
      </c>
      <c r="BB25" s="21">
        <f t="shared" si="33"/>
        <v>0</v>
      </c>
      <c r="BC25" s="25"/>
      <c r="BD25" s="21">
        <f t="shared" si="34"/>
        <v>0</v>
      </c>
      <c r="BE25" s="21">
        <f t="shared" si="35"/>
        <v>0</v>
      </c>
      <c r="BF25" s="23"/>
      <c r="BG25" s="21">
        <f t="shared" si="36"/>
        <v>0</v>
      </c>
      <c r="BH25" s="21">
        <f t="shared" si="37"/>
        <v>0</v>
      </c>
      <c r="BI25" s="4"/>
    </row>
    <row r="26" spans="1:61" s="2" customFormat="1" ht="18.75" customHeight="1">
      <c r="A26" s="16">
        <f t="shared" si="38"/>
        <v>32</v>
      </c>
      <c r="B26" s="17" t="s">
        <v>22</v>
      </c>
      <c r="C26" s="18">
        <f t="shared" si="39"/>
        <v>32.9</v>
      </c>
      <c r="D26" s="23"/>
      <c r="E26" s="21">
        <f t="shared" si="0"/>
        <v>0</v>
      </c>
      <c r="F26" s="21">
        <f t="shared" si="1"/>
        <v>0</v>
      </c>
      <c r="G26" s="23"/>
      <c r="H26" s="21">
        <f t="shared" si="2"/>
        <v>0</v>
      </c>
      <c r="I26" s="21">
        <f t="shared" si="3"/>
        <v>0</v>
      </c>
      <c r="J26" s="23">
        <v>1</v>
      </c>
      <c r="K26" s="21">
        <f t="shared" si="4"/>
        <v>32.5</v>
      </c>
      <c r="L26" s="21">
        <f t="shared" si="5"/>
        <v>362.67776962206545</v>
      </c>
      <c r="M26" s="23">
        <v>9</v>
      </c>
      <c r="N26" s="21">
        <f t="shared" si="6"/>
        <v>292.5</v>
      </c>
      <c r="O26" s="21">
        <f t="shared" si="7"/>
        <v>3264.0999265985893</v>
      </c>
      <c r="P26" s="23">
        <v>8</v>
      </c>
      <c r="Q26" s="21">
        <f t="shared" si="8"/>
        <v>260</v>
      </c>
      <c r="R26" s="21">
        <f t="shared" si="9"/>
        <v>2901.4221569765236</v>
      </c>
      <c r="S26" s="23"/>
      <c r="T26" s="21">
        <f t="shared" si="10"/>
        <v>0</v>
      </c>
      <c r="U26" s="21">
        <f t="shared" si="11"/>
        <v>0</v>
      </c>
      <c r="V26" s="23"/>
      <c r="W26" s="26">
        <f t="shared" si="12"/>
        <v>0</v>
      </c>
      <c r="X26" s="26">
        <f t="shared" si="13"/>
        <v>0</v>
      </c>
      <c r="Y26" s="23"/>
      <c r="Z26" s="26">
        <f t="shared" si="14"/>
        <v>0</v>
      </c>
      <c r="AA26" s="26">
        <f t="shared" si="15"/>
        <v>0</v>
      </c>
      <c r="AB26" s="23"/>
      <c r="AC26" s="26">
        <f t="shared" si="16"/>
        <v>0</v>
      </c>
      <c r="AD26" s="26">
        <f t="shared" si="17"/>
        <v>0</v>
      </c>
      <c r="AE26" s="27"/>
      <c r="AF26" s="26">
        <f t="shared" si="18"/>
        <v>0</v>
      </c>
      <c r="AG26" s="26">
        <f t="shared" si="19"/>
        <v>0</v>
      </c>
      <c r="AH26" s="23"/>
      <c r="AI26" s="26">
        <f t="shared" si="20"/>
        <v>0</v>
      </c>
      <c r="AJ26" s="26">
        <f t="shared" si="21"/>
        <v>0</v>
      </c>
      <c r="AK26" s="26"/>
      <c r="AL26" s="26">
        <f t="shared" si="22"/>
        <v>0</v>
      </c>
      <c r="AM26" s="26">
        <f t="shared" si="23"/>
        <v>0</v>
      </c>
      <c r="AN26" s="27"/>
      <c r="AO26" s="26">
        <f t="shared" si="24"/>
        <v>0</v>
      </c>
      <c r="AP26" s="26">
        <f t="shared" si="25"/>
        <v>0</v>
      </c>
      <c r="AQ26" s="27"/>
      <c r="AR26" s="26">
        <f t="shared" si="26"/>
        <v>0</v>
      </c>
      <c r="AS26" s="26">
        <f t="shared" si="27"/>
        <v>0</v>
      </c>
      <c r="AT26" s="27"/>
      <c r="AU26" s="26">
        <f t="shared" si="28"/>
        <v>0</v>
      </c>
      <c r="AV26" s="26">
        <f t="shared" si="29"/>
        <v>0</v>
      </c>
      <c r="AW26" s="27"/>
      <c r="AX26" s="26">
        <f t="shared" si="30"/>
        <v>0</v>
      </c>
      <c r="AY26" s="26">
        <f t="shared" si="31"/>
        <v>0</v>
      </c>
      <c r="AZ26" s="25"/>
      <c r="BA26" s="26">
        <f t="shared" si="32"/>
        <v>0</v>
      </c>
      <c r="BB26" s="26">
        <f t="shared" si="33"/>
        <v>0</v>
      </c>
      <c r="BC26" s="25"/>
      <c r="BD26" s="26">
        <f t="shared" si="34"/>
        <v>0</v>
      </c>
      <c r="BE26" s="26">
        <f t="shared" si="35"/>
        <v>0</v>
      </c>
      <c r="BF26" s="23"/>
      <c r="BG26" s="26">
        <f t="shared" si="36"/>
        <v>0</v>
      </c>
      <c r="BH26" s="26">
        <f t="shared" si="37"/>
        <v>0</v>
      </c>
      <c r="BI26" s="4"/>
    </row>
    <row r="27" spans="1:61" s="2" customFormat="1" ht="18.75" customHeight="1">
      <c r="A27" s="16">
        <f t="shared" si="38"/>
        <v>33</v>
      </c>
      <c r="B27" s="17" t="s">
        <v>22</v>
      </c>
      <c r="C27" s="18">
        <f t="shared" si="39"/>
        <v>33.9</v>
      </c>
      <c r="D27" s="23"/>
      <c r="E27" s="21">
        <f t="shared" si="0"/>
        <v>0</v>
      </c>
      <c r="F27" s="21">
        <f t="shared" si="1"/>
        <v>0</v>
      </c>
      <c r="G27" s="23">
        <v>2</v>
      </c>
      <c r="H27" s="21">
        <f t="shared" si="2"/>
        <v>67</v>
      </c>
      <c r="I27" s="21">
        <f t="shared" si="3"/>
        <v>803.88373342904617</v>
      </c>
      <c r="J27" s="23">
        <v>5</v>
      </c>
      <c r="K27" s="21">
        <f t="shared" si="4"/>
        <v>167.5</v>
      </c>
      <c r="L27" s="21">
        <f t="shared" si="5"/>
        <v>2009.7093335726154</v>
      </c>
      <c r="M27" s="23">
        <v>2</v>
      </c>
      <c r="N27" s="21">
        <f t="shared" si="6"/>
        <v>67</v>
      </c>
      <c r="O27" s="21">
        <f t="shared" si="7"/>
        <v>803.88373342904617</v>
      </c>
      <c r="P27" s="23"/>
      <c r="Q27" s="21">
        <f t="shared" si="8"/>
        <v>0</v>
      </c>
      <c r="R27" s="21">
        <f t="shared" si="9"/>
        <v>0</v>
      </c>
      <c r="S27" s="23"/>
      <c r="T27" s="21">
        <f t="shared" si="10"/>
        <v>0</v>
      </c>
      <c r="U27" s="21">
        <f t="shared" si="11"/>
        <v>0</v>
      </c>
      <c r="V27" s="23"/>
      <c r="W27" s="21">
        <f t="shared" si="12"/>
        <v>0</v>
      </c>
      <c r="X27" s="21">
        <f t="shared" si="13"/>
        <v>0</v>
      </c>
      <c r="Y27" s="23"/>
      <c r="Z27" s="21">
        <f t="shared" si="14"/>
        <v>0</v>
      </c>
      <c r="AA27" s="21">
        <f t="shared" si="15"/>
        <v>0</v>
      </c>
      <c r="AB27" s="23"/>
      <c r="AC27" s="21">
        <f t="shared" si="16"/>
        <v>0</v>
      </c>
      <c r="AD27" s="21">
        <f t="shared" si="17"/>
        <v>0</v>
      </c>
      <c r="AE27" s="25"/>
      <c r="AF27" s="21">
        <f t="shared" si="18"/>
        <v>0</v>
      </c>
      <c r="AG27" s="21">
        <f t="shared" si="19"/>
        <v>0</v>
      </c>
      <c r="AH27" s="25"/>
      <c r="AI27" s="21">
        <f t="shared" si="20"/>
        <v>0</v>
      </c>
      <c r="AJ27" s="21">
        <f t="shared" si="21"/>
        <v>0</v>
      </c>
      <c r="AK27" s="28"/>
      <c r="AL27" s="21">
        <f t="shared" si="22"/>
        <v>0</v>
      </c>
      <c r="AM27" s="21">
        <f t="shared" si="23"/>
        <v>0</v>
      </c>
      <c r="AN27" s="25"/>
      <c r="AO27" s="21">
        <f t="shared" si="24"/>
        <v>0</v>
      </c>
      <c r="AP27" s="21">
        <f t="shared" si="25"/>
        <v>0</v>
      </c>
      <c r="AQ27" s="25"/>
      <c r="AR27" s="21">
        <f t="shared" si="26"/>
        <v>0</v>
      </c>
      <c r="AS27" s="21">
        <f t="shared" si="27"/>
        <v>0</v>
      </c>
      <c r="AT27" s="25"/>
      <c r="AU27" s="21">
        <f t="shared" si="28"/>
        <v>0</v>
      </c>
      <c r="AV27" s="21">
        <f t="shared" si="29"/>
        <v>0</v>
      </c>
      <c r="AW27" s="25"/>
      <c r="AX27" s="21">
        <f t="shared" si="30"/>
        <v>0</v>
      </c>
      <c r="AY27" s="21">
        <f t="shared" si="31"/>
        <v>0</v>
      </c>
      <c r="AZ27" s="25"/>
      <c r="BA27" s="21">
        <f t="shared" si="32"/>
        <v>0</v>
      </c>
      <c r="BB27" s="21">
        <f t="shared" si="33"/>
        <v>0</v>
      </c>
      <c r="BC27" s="25"/>
      <c r="BD27" s="21">
        <f t="shared" si="34"/>
        <v>0</v>
      </c>
      <c r="BE27" s="21">
        <f t="shared" si="35"/>
        <v>0</v>
      </c>
      <c r="BF27" s="23"/>
      <c r="BG27" s="21">
        <f t="shared" si="36"/>
        <v>0</v>
      </c>
      <c r="BH27" s="21">
        <f t="shared" si="37"/>
        <v>0</v>
      </c>
      <c r="BI27" s="4"/>
    </row>
    <row r="28" spans="1:61" s="2" customFormat="1" ht="18.75" customHeight="1">
      <c r="A28" s="16">
        <f t="shared" si="38"/>
        <v>34</v>
      </c>
      <c r="B28" s="17" t="s">
        <v>22</v>
      </c>
      <c r="C28" s="18">
        <f t="shared" si="39"/>
        <v>34.9</v>
      </c>
      <c r="D28" s="23"/>
      <c r="E28" s="21">
        <f t="shared" si="0"/>
        <v>0</v>
      </c>
      <c r="F28" s="21">
        <f t="shared" si="1"/>
        <v>0</v>
      </c>
      <c r="G28" s="23">
        <v>13</v>
      </c>
      <c r="H28" s="21">
        <f t="shared" si="2"/>
        <v>448.5</v>
      </c>
      <c r="I28" s="21">
        <f t="shared" si="3"/>
        <v>5773.4539351589638</v>
      </c>
      <c r="J28" s="23">
        <v>4</v>
      </c>
      <c r="K28" s="21">
        <f t="shared" si="4"/>
        <v>138</v>
      </c>
      <c r="L28" s="21">
        <f t="shared" si="5"/>
        <v>1776.4473646642966</v>
      </c>
      <c r="M28" s="23"/>
      <c r="N28" s="21">
        <f t="shared" si="6"/>
        <v>0</v>
      </c>
      <c r="O28" s="21">
        <f t="shared" si="7"/>
        <v>0</v>
      </c>
      <c r="P28" s="23"/>
      <c r="Q28" s="21">
        <f t="shared" si="8"/>
        <v>0</v>
      </c>
      <c r="R28" s="21">
        <f t="shared" si="9"/>
        <v>0</v>
      </c>
      <c r="S28" s="23"/>
      <c r="T28" s="21">
        <f t="shared" si="10"/>
        <v>0</v>
      </c>
      <c r="U28" s="21">
        <f t="shared" si="11"/>
        <v>0</v>
      </c>
      <c r="V28" s="23"/>
      <c r="W28" s="21">
        <f t="shared" si="12"/>
        <v>0</v>
      </c>
      <c r="X28" s="21">
        <f t="shared" si="13"/>
        <v>0</v>
      </c>
      <c r="Y28" s="23"/>
      <c r="Z28" s="21">
        <f t="shared" si="14"/>
        <v>0</v>
      </c>
      <c r="AA28" s="21">
        <f t="shared" si="15"/>
        <v>0</v>
      </c>
      <c r="AB28" s="25"/>
      <c r="AC28" s="21">
        <f t="shared" si="16"/>
        <v>0</v>
      </c>
      <c r="AD28" s="21">
        <f t="shared" si="17"/>
        <v>0</v>
      </c>
      <c r="AE28" s="25"/>
      <c r="AF28" s="21">
        <f t="shared" si="18"/>
        <v>0</v>
      </c>
      <c r="AG28" s="21">
        <f t="shared" si="19"/>
        <v>0</v>
      </c>
      <c r="AH28" s="25"/>
      <c r="AI28" s="21">
        <f t="shared" si="20"/>
        <v>0</v>
      </c>
      <c r="AJ28" s="21">
        <f t="shared" si="21"/>
        <v>0</v>
      </c>
      <c r="AK28" s="28"/>
      <c r="AL28" s="21">
        <f t="shared" si="22"/>
        <v>0</v>
      </c>
      <c r="AM28" s="21">
        <f t="shared" si="23"/>
        <v>0</v>
      </c>
      <c r="AN28" s="25"/>
      <c r="AO28" s="21">
        <f t="shared" si="24"/>
        <v>0</v>
      </c>
      <c r="AP28" s="21">
        <f t="shared" si="25"/>
        <v>0</v>
      </c>
      <c r="AQ28" s="25"/>
      <c r="AR28" s="21">
        <f t="shared" si="26"/>
        <v>0</v>
      </c>
      <c r="AS28" s="21">
        <f t="shared" si="27"/>
        <v>0</v>
      </c>
      <c r="AT28" s="25"/>
      <c r="AU28" s="21">
        <f t="shared" si="28"/>
        <v>0</v>
      </c>
      <c r="AV28" s="21">
        <f t="shared" si="29"/>
        <v>0</v>
      </c>
      <c r="AW28" s="25"/>
      <c r="AX28" s="21">
        <f t="shared" si="30"/>
        <v>0</v>
      </c>
      <c r="AY28" s="21">
        <f t="shared" si="31"/>
        <v>0</v>
      </c>
      <c r="AZ28" s="25"/>
      <c r="BA28" s="21">
        <f t="shared" si="32"/>
        <v>0</v>
      </c>
      <c r="BB28" s="21">
        <f t="shared" si="33"/>
        <v>0</v>
      </c>
      <c r="BC28" s="25"/>
      <c r="BD28" s="21">
        <f t="shared" si="34"/>
        <v>0</v>
      </c>
      <c r="BE28" s="21">
        <f t="shared" si="35"/>
        <v>0</v>
      </c>
      <c r="BF28" s="23"/>
      <c r="BG28" s="21">
        <f t="shared" si="36"/>
        <v>0</v>
      </c>
      <c r="BH28" s="21">
        <f t="shared" si="37"/>
        <v>0</v>
      </c>
      <c r="BI28" s="4"/>
    </row>
    <row r="29" spans="1:61" s="2" customFormat="1" ht="18.75" customHeight="1">
      <c r="A29" s="16">
        <f t="shared" si="38"/>
        <v>35</v>
      </c>
      <c r="B29" s="17" t="s">
        <v>22</v>
      </c>
      <c r="C29" s="18">
        <f t="shared" si="39"/>
        <v>35.9</v>
      </c>
      <c r="D29" s="23">
        <v>6</v>
      </c>
      <c r="E29" s="21">
        <f t="shared" si="0"/>
        <v>213</v>
      </c>
      <c r="F29" s="21">
        <f t="shared" si="1"/>
        <v>2935.8547500340028</v>
      </c>
      <c r="G29" s="23">
        <v>1</v>
      </c>
      <c r="H29" s="21">
        <f t="shared" si="2"/>
        <v>35.5</v>
      </c>
      <c r="I29" s="21">
        <f t="shared" si="3"/>
        <v>489.30912500566711</v>
      </c>
      <c r="J29" s="23"/>
      <c r="K29" s="21">
        <f t="shared" si="4"/>
        <v>0</v>
      </c>
      <c r="L29" s="21">
        <f t="shared" si="5"/>
        <v>0</v>
      </c>
      <c r="M29" s="23"/>
      <c r="N29" s="21">
        <f t="shared" si="6"/>
        <v>0</v>
      </c>
      <c r="O29" s="21">
        <f t="shared" si="7"/>
        <v>0</v>
      </c>
      <c r="P29" s="23"/>
      <c r="Q29" s="21">
        <f t="shared" si="8"/>
        <v>0</v>
      </c>
      <c r="R29" s="21">
        <f t="shared" si="9"/>
        <v>0</v>
      </c>
      <c r="S29" s="23"/>
      <c r="T29" s="21">
        <f t="shared" si="10"/>
        <v>0</v>
      </c>
      <c r="U29" s="21">
        <f t="shared" si="11"/>
        <v>0</v>
      </c>
      <c r="V29" s="23"/>
      <c r="W29" s="21">
        <f t="shared" si="12"/>
        <v>0</v>
      </c>
      <c r="X29" s="21">
        <f t="shared" si="13"/>
        <v>0</v>
      </c>
      <c r="Y29" s="23"/>
      <c r="Z29" s="21">
        <f t="shared" si="14"/>
        <v>0</v>
      </c>
      <c r="AA29" s="21">
        <f t="shared" si="15"/>
        <v>0</v>
      </c>
      <c r="AB29" s="25"/>
      <c r="AC29" s="21">
        <f t="shared" si="16"/>
        <v>0</v>
      </c>
      <c r="AD29" s="21">
        <f t="shared" si="17"/>
        <v>0</v>
      </c>
      <c r="AE29" s="25"/>
      <c r="AF29" s="21">
        <f t="shared" si="18"/>
        <v>0</v>
      </c>
      <c r="AG29" s="21">
        <f t="shared" si="19"/>
        <v>0</v>
      </c>
      <c r="AH29" s="25"/>
      <c r="AI29" s="21">
        <f t="shared" si="20"/>
        <v>0</v>
      </c>
      <c r="AJ29" s="21">
        <f t="shared" si="21"/>
        <v>0</v>
      </c>
      <c r="AK29" s="28"/>
      <c r="AL29" s="21">
        <f t="shared" si="22"/>
        <v>0</v>
      </c>
      <c r="AM29" s="21">
        <f t="shared" si="23"/>
        <v>0</v>
      </c>
      <c r="AN29" s="25"/>
      <c r="AO29" s="21">
        <f t="shared" si="24"/>
        <v>0</v>
      </c>
      <c r="AP29" s="21">
        <f t="shared" si="25"/>
        <v>0</v>
      </c>
      <c r="AQ29" s="25"/>
      <c r="AR29" s="21">
        <f t="shared" si="26"/>
        <v>0</v>
      </c>
      <c r="AS29" s="21">
        <f t="shared" si="27"/>
        <v>0</v>
      </c>
      <c r="AT29" s="25"/>
      <c r="AU29" s="21">
        <f t="shared" si="28"/>
        <v>0</v>
      </c>
      <c r="AV29" s="21">
        <f t="shared" si="29"/>
        <v>0</v>
      </c>
      <c r="AW29" s="25"/>
      <c r="AX29" s="21">
        <f t="shared" si="30"/>
        <v>0</v>
      </c>
      <c r="AY29" s="21">
        <f t="shared" si="31"/>
        <v>0</v>
      </c>
      <c r="AZ29" s="25"/>
      <c r="BA29" s="21">
        <f t="shared" si="32"/>
        <v>0</v>
      </c>
      <c r="BB29" s="21">
        <f t="shared" si="33"/>
        <v>0</v>
      </c>
      <c r="BC29" s="25"/>
      <c r="BD29" s="21">
        <f t="shared" si="34"/>
        <v>0</v>
      </c>
      <c r="BE29" s="21">
        <f t="shared" si="35"/>
        <v>0</v>
      </c>
      <c r="BF29" s="23"/>
      <c r="BG29" s="21">
        <f t="shared" si="36"/>
        <v>0</v>
      </c>
      <c r="BH29" s="21">
        <f t="shared" si="37"/>
        <v>0</v>
      </c>
      <c r="BI29" s="4"/>
    </row>
    <row r="30" spans="1:61" s="2" customFormat="1" ht="18.75" customHeight="1">
      <c r="A30" s="16">
        <f t="shared" si="38"/>
        <v>36</v>
      </c>
      <c r="B30" s="17" t="s">
        <v>22</v>
      </c>
      <c r="C30" s="18">
        <f t="shared" si="39"/>
        <v>36.9</v>
      </c>
      <c r="D30" s="23">
        <v>3</v>
      </c>
      <c r="E30" s="21">
        <f t="shared" si="0"/>
        <v>109.5</v>
      </c>
      <c r="F30" s="21">
        <f t="shared" si="1"/>
        <v>1612.9696134002136</v>
      </c>
      <c r="G30" s="23"/>
      <c r="H30" s="21">
        <f t="shared" si="2"/>
        <v>0</v>
      </c>
      <c r="I30" s="21">
        <f t="shared" si="3"/>
        <v>0</v>
      </c>
      <c r="J30" s="25"/>
      <c r="K30" s="21">
        <f t="shared" si="4"/>
        <v>0</v>
      </c>
      <c r="L30" s="21">
        <f t="shared" si="5"/>
        <v>0</v>
      </c>
      <c r="M30" s="25"/>
      <c r="N30" s="21">
        <f t="shared" si="6"/>
        <v>0</v>
      </c>
      <c r="O30" s="21">
        <f t="shared" si="7"/>
        <v>0</v>
      </c>
      <c r="P30" s="23"/>
      <c r="Q30" s="21">
        <f t="shared" si="8"/>
        <v>0</v>
      </c>
      <c r="R30" s="21">
        <f t="shared" si="9"/>
        <v>0</v>
      </c>
      <c r="S30" s="23"/>
      <c r="T30" s="21">
        <f t="shared" si="10"/>
        <v>0</v>
      </c>
      <c r="U30" s="21">
        <f t="shared" si="11"/>
        <v>0</v>
      </c>
      <c r="V30" s="23"/>
      <c r="W30" s="21">
        <f t="shared" si="12"/>
        <v>0</v>
      </c>
      <c r="X30" s="21">
        <f t="shared" si="13"/>
        <v>0</v>
      </c>
      <c r="Y30" s="23"/>
      <c r="Z30" s="21">
        <f t="shared" si="14"/>
        <v>0</v>
      </c>
      <c r="AA30" s="21">
        <f t="shared" si="15"/>
        <v>0</v>
      </c>
      <c r="AB30" s="25"/>
      <c r="AC30" s="21">
        <f t="shared" si="16"/>
        <v>0</v>
      </c>
      <c r="AD30" s="21">
        <f t="shared" si="17"/>
        <v>0</v>
      </c>
      <c r="AE30" s="25"/>
      <c r="AF30" s="21">
        <f t="shared" si="18"/>
        <v>0</v>
      </c>
      <c r="AG30" s="21">
        <f t="shared" si="19"/>
        <v>0</v>
      </c>
      <c r="AH30" s="25"/>
      <c r="AI30" s="21">
        <f t="shared" si="20"/>
        <v>0</v>
      </c>
      <c r="AJ30" s="21">
        <f t="shared" si="21"/>
        <v>0</v>
      </c>
      <c r="AK30" s="28"/>
      <c r="AL30" s="21">
        <f t="shared" si="22"/>
        <v>0</v>
      </c>
      <c r="AM30" s="21">
        <f t="shared" si="23"/>
        <v>0</v>
      </c>
      <c r="AN30" s="25"/>
      <c r="AO30" s="21">
        <f t="shared" si="24"/>
        <v>0</v>
      </c>
      <c r="AP30" s="21">
        <f t="shared" si="25"/>
        <v>0</v>
      </c>
      <c r="AQ30" s="25"/>
      <c r="AR30" s="21">
        <f t="shared" si="26"/>
        <v>0</v>
      </c>
      <c r="AS30" s="21">
        <f t="shared" si="27"/>
        <v>0</v>
      </c>
      <c r="AT30" s="25"/>
      <c r="AU30" s="21">
        <f t="shared" si="28"/>
        <v>0</v>
      </c>
      <c r="AV30" s="21">
        <f t="shared" si="29"/>
        <v>0</v>
      </c>
      <c r="AW30" s="25"/>
      <c r="AX30" s="21">
        <f t="shared" si="30"/>
        <v>0</v>
      </c>
      <c r="AY30" s="21">
        <f t="shared" si="31"/>
        <v>0</v>
      </c>
      <c r="AZ30" s="25"/>
      <c r="BA30" s="21">
        <f t="shared" si="32"/>
        <v>0</v>
      </c>
      <c r="BB30" s="21">
        <f t="shared" si="33"/>
        <v>0</v>
      </c>
      <c r="BC30" s="25"/>
      <c r="BD30" s="21">
        <f t="shared" si="34"/>
        <v>0</v>
      </c>
      <c r="BE30" s="21">
        <f t="shared" si="35"/>
        <v>0</v>
      </c>
      <c r="BF30" s="23"/>
      <c r="BG30" s="21">
        <f t="shared" si="36"/>
        <v>0</v>
      </c>
      <c r="BH30" s="21">
        <f t="shared" si="37"/>
        <v>0</v>
      </c>
      <c r="BI30" s="4"/>
    </row>
    <row r="31" spans="1:61" s="2" customFormat="1" ht="18.75" customHeight="1">
      <c r="A31" s="16">
        <f t="shared" si="38"/>
        <v>37</v>
      </c>
      <c r="B31" s="17" t="s">
        <v>22</v>
      </c>
      <c r="C31" s="18">
        <f t="shared" si="39"/>
        <v>37.9</v>
      </c>
      <c r="D31" s="23"/>
      <c r="E31" s="21">
        <f t="shared" si="0"/>
        <v>0</v>
      </c>
      <c r="F31" s="21">
        <f t="shared" si="1"/>
        <v>0</v>
      </c>
      <c r="G31" s="28"/>
      <c r="H31" s="21">
        <f t="shared" si="2"/>
        <v>0</v>
      </c>
      <c r="I31" s="21">
        <f t="shared" si="3"/>
        <v>0</v>
      </c>
      <c r="J31" s="25"/>
      <c r="K31" s="21">
        <f t="shared" si="4"/>
        <v>0</v>
      </c>
      <c r="L31" s="21">
        <f t="shared" si="5"/>
        <v>0</v>
      </c>
      <c r="M31" s="25"/>
      <c r="N31" s="21">
        <f t="shared" si="6"/>
        <v>0</v>
      </c>
      <c r="O31" s="21">
        <f t="shared" si="7"/>
        <v>0</v>
      </c>
      <c r="P31" s="23"/>
      <c r="Q31" s="21">
        <f t="shared" si="8"/>
        <v>0</v>
      </c>
      <c r="R31" s="21">
        <f t="shared" si="9"/>
        <v>0</v>
      </c>
      <c r="S31" s="23"/>
      <c r="T31" s="21">
        <f t="shared" si="10"/>
        <v>0</v>
      </c>
      <c r="U31" s="21">
        <f t="shared" si="11"/>
        <v>0</v>
      </c>
      <c r="V31" s="25"/>
      <c r="W31" s="21">
        <f t="shared" si="12"/>
        <v>0</v>
      </c>
      <c r="X31" s="21">
        <f t="shared" si="13"/>
        <v>0</v>
      </c>
      <c r="Y31" s="25"/>
      <c r="Z31" s="21">
        <f t="shared" si="14"/>
        <v>0</v>
      </c>
      <c r="AA31" s="21">
        <f t="shared" si="15"/>
        <v>0</v>
      </c>
      <c r="AB31" s="25"/>
      <c r="AC31" s="21">
        <f t="shared" si="16"/>
        <v>0</v>
      </c>
      <c r="AD31" s="21">
        <f t="shared" si="17"/>
        <v>0</v>
      </c>
      <c r="AE31" s="25"/>
      <c r="AF31" s="21">
        <f t="shared" si="18"/>
        <v>0</v>
      </c>
      <c r="AG31" s="21">
        <f t="shared" si="19"/>
        <v>0</v>
      </c>
      <c r="AH31" s="25"/>
      <c r="AI31" s="21">
        <f t="shared" si="20"/>
        <v>0</v>
      </c>
      <c r="AJ31" s="21">
        <f t="shared" si="21"/>
        <v>0</v>
      </c>
      <c r="AK31" s="25"/>
      <c r="AL31" s="21">
        <f t="shared" si="22"/>
        <v>0</v>
      </c>
      <c r="AM31" s="21">
        <f t="shared" si="23"/>
        <v>0</v>
      </c>
      <c r="AN31" s="25"/>
      <c r="AO31" s="21">
        <f t="shared" si="24"/>
        <v>0</v>
      </c>
      <c r="AP31" s="21">
        <f t="shared" si="25"/>
        <v>0</v>
      </c>
      <c r="AQ31" s="25"/>
      <c r="AR31" s="21">
        <f t="shared" si="26"/>
        <v>0</v>
      </c>
      <c r="AS31" s="21">
        <f t="shared" si="27"/>
        <v>0</v>
      </c>
      <c r="AT31" s="25"/>
      <c r="AU31" s="21">
        <f t="shared" si="28"/>
        <v>0</v>
      </c>
      <c r="AV31" s="21">
        <f t="shared" si="29"/>
        <v>0</v>
      </c>
      <c r="AW31" s="25"/>
      <c r="AX31" s="21">
        <f t="shared" si="30"/>
        <v>0</v>
      </c>
      <c r="AY31" s="21">
        <f t="shared" si="31"/>
        <v>0</v>
      </c>
      <c r="AZ31" s="25"/>
      <c r="BA31" s="21">
        <f t="shared" si="32"/>
        <v>0</v>
      </c>
      <c r="BB31" s="21">
        <f t="shared" si="33"/>
        <v>0</v>
      </c>
      <c r="BC31" s="25"/>
      <c r="BD31" s="21">
        <f t="shared" si="34"/>
        <v>0</v>
      </c>
      <c r="BE31" s="21">
        <f t="shared" si="35"/>
        <v>0</v>
      </c>
      <c r="BF31" s="23"/>
      <c r="BG31" s="21">
        <f t="shared" si="36"/>
        <v>0</v>
      </c>
      <c r="BH31" s="21">
        <f t="shared" si="37"/>
        <v>0</v>
      </c>
      <c r="BI31" s="4"/>
    </row>
    <row r="32" spans="1:61" s="2" customFormat="1" ht="18.75" customHeight="1">
      <c r="A32" s="16">
        <f t="shared" si="38"/>
        <v>38</v>
      </c>
      <c r="B32" s="17" t="s">
        <v>22</v>
      </c>
      <c r="C32" s="18">
        <f t="shared" si="39"/>
        <v>38.9</v>
      </c>
      <c r="D32" s="23"/>
      <c r="E32" s="21">
        <f t="shared" si="0"/>
        <v>0</v>
      </c>
      <c r="F32" s="21">
        <f t="shared" si="1"/>
        <v>0</v>
      </c>
      <c r="G32" s="25"/>
      <c r="H32" s="21">
        <f t="shared" si="2"/>
        <v>0</v>
      </c>
      <c r="I32" s="21">
        <f t="shared" si="3"/>
        <v>0</v>
      </c>
      <c r="J32" s="25"/>
      <c r="K32" s="21">
        <f t="shared" si="4"/>
        <v>0</v>
      </c>
      <c r="L32" s="21">
        <f t="shared" si="5"/>
        <v>0</v>
      </c>
      <c r="M32" s="25"/>
      <c r="N32" s="21">
        <f t="shared" si="6"/>
        <v>0</v>
      </c>
      <c r="O32" s="21">
        <f t="shared" si="7"/>
        <v>0</v>
      </c>
      <c r="P32" s="25"/>
      <c r="Q32" s="21">
        <f t="shared" si="8"/>
        <v>0</v>
      </c>
      <c r="R32" s="21">
        <f t="shared" si="9"/>
        <v>0</v>
      </c>
      <c r="S32" s="23"/>
      <c r="T32" s="21">
        <f t="shared" si="10"/>
        <v>0</v>
      </c>
      <c r="U32" s="21">
        <f t="shared" si="11"/>
        <v>0</v>
      </c>
      <c r="V32" s="25"/>
      <c r="W32" s="21">
        <f t="shared" si="12"/>
        <v>0</v>
      </c>
      <c r="X32" s="21">
        <f t="shared" si="13"/>
        <v>0</v>
      </c>
      <c r="Y32" s="25"/>
      <c r="Z32" s="21">
        <f t="shared" si="14"/>
        <v>0</v>
      </c>
      <c r="AA32" s="21">
        <f t="shared" si="15"/>
        <v>0</v>
      </c>
      <c r="AB32" s="25"/>
      <c r="AC32" s="21">
        <f t="shared" si="16"/>
        <v>0</v>
      </c>
      <c r="AD32" s="21">
        <f t="shared" si="17"/>
        <v>0</v>
      </c>
      <c r="AE32" s="25"/>
      <c r="AF32" s="21">
        <f t="shared" si="18"/>
        <v>0</v>
      </c>
      <c r="AG32" s="21">
        <f t="shared" si="19"/>
        <v>0</v>
      </c>
      <c r="AH32" s="25"/>
      <c r="AI32" s="21">
        <f t="shared" si="20"/>
        <v>0</v>
      </c>
      <c r="AJ32" s="21">
        <f t="shared" si="21"/>
        <v>0</v>
      </c>
      <c r="AK32" s="25"/>
      <c r="AL32" s="21">
        <f t="shared" si="22"/>
        <v>0</v>
      </c>
      <c r="AM32" s="21">
        <f t="shared" si="23"/>
        <v>0</v>
      </c>
      <c r="AN32" s="25"/>
      <c r="AO32" s="21">
        <f t="shared" si="24"/>
        <v>0</v>
      </c>
      <c r="AP32" s="21">
        <f t="shared" si="25"/>
        <v>0</v>
      </c>
      <c r="AQ32" s="25"/>
      <c r="AR32" s="21">
        <f t="shared" si="26"/>
        <v>0</v>
      </c>
      <c r="AS32" s="21">
        <f t="shared" si="27"/>
        <v>0</v>
      </c>
      <c r="AT32" s="25"/>
      <c r="AU32" s="21">
        <f t="shared" si="28"/>
        <v>0</v>
      </c>
      <c r="AV32" s="21">
        <f t="shared" si="29"/>
        <v>0</v>
      </c>
      <c r="AW32" s="25"/>
      <c r="AX32" s="21">
        <f t="shared" si="30"/>
        <v>0</v>
      </c>
      <c r="AY32" s="21">
        <f t="shared" si="31"/>
        <v>0</v>
      </c>
      <c r="AZ32" s="25"/>
      <c r="BA32" s="21">
        <f t="shared" si="32"/>
        <v>0</v>
      </c>
      <c r="BB32" s="21">
        <f t="shared" si="33"/>
        <v>0</v>
      </c>
      <c r="BC32" s="25"/>
      <c r="BD32" s="21">
        <f t="shared" si="34"/>
        <v>0</v>
      </c>
      <c r="BE32" s="21">
        <f t="shared" si="35"/>
        <v>0</v>
      </c>
      <c r="BF32" s="23"/>
      <c r="BG32" s="21">
        <f t="shared" si="36"/>
        <v>0</v>
      </c>
      <c r="BH32" s="21">
        <f t="shared" si="37"/>
        <v>0</v>
      </c>
      <c r="BI32" s="4"/>
    </row>
    <row r="33" spans="1:61" s="2" customFormat="1" ht="18.75" customHeight="1">
      <c r="A33" s="16">
        <f t="shared" si="38"/>
        <v>39</v>
      </c>
      <c r="B33" s="17" t="s">
        <v>22</v>
      </c>
      <c r="C33" s="18">
        <f t="shared" si="39"/>
        <v>39.9</v>
      </c>
      <c r="D33" s="25">
        <v>1</v>
      </c>
      <c r="E33" s="21">
        <f t="shared" si="0"/>
        <v>39.5</v>
      </c>
      <c r="F33" s="21">
        <f t="shared" si="1"/>
        <v>702.84806385613672</v>
      </c>
      <c r="G33" s="25"/>
      <c r="H33" s="21">
        <f t="shared" si="2"/>
        <v>0</v>
      </c>
      <c r="I33" s="21">
        <f t="shared" si="3"/>
        <v>0</v>
      </c>
      <c r="J33" s="25"/>
      <c r="K33" s="21">
        <f t="shared" si="4"/>
        <v>0</v>
      </c>
      <c r="L33" s="21">
        <f t="shared" si="5"/>
        <v>0</v>
      </c>
      <c r="M33" s="25"/>
      <c r="N33" s="21">
        <f t="shared" si="6"/>
        <v>0</v>
      </c>
      <c r="O33" s="21">
        <f t="shared" si="7"/>
        <v>0</v>
      </c>
      <c r="P33" s="25"/>
      <c r="Q33" s="21">
        <f t="shared" si="8"/>
        <v>0</v>
      </c>
      <c r="R33" s="21">
        <f t="shared" si="9"/>
        <v>0</v>
      </c>
      <c r="S33" s="23"/>
      <c r="T33" s="21">
        <f t="shared" si="10"/>
        <v>0</v>
      </c>
      <c r="U33" s="21">
        <f t="shared" si="11"/>
        <v>0</v>
      </c>
      <c r="V33" s="25"/>
      <c r="W33" s="21">
        <f t="shared" si="12"/>
        <v>0</v>
      </c>
      <c r="X33" s="21">
        <f t="shared" si="13"/>
        <v>0</v>
      </c>
      <c r="Y33" s="25"/>
      <c r="Z33" s="21">
        <f t="shared" si="14"/>
        <v>0</v>
      </c>
      <c r="AA33" s="21">
        <f t="shared" si="15"/>
        <v>0</v>
      </c>
      <c r="AB33" s="25"/>
      <c r="AC33" s="21">
        <f t="shared" si="16"/>
        <v>0</v>
      </c>
      <c r="AD33" s="21">
        <f t="shared" si="17"/>
        <v>0</v>
      </c>
      <c r="AE33" s="25"/>
      <c r="AF33" s="21">
        <f t="shared" si="18"/>
        <v>0</v>
      </c>
      <c r="AG33" s="21">
        <f t="shared" si="19"/>
        <v>0</v>
      </c>
      <c r="AH33" s="25"/>
      <c r="AI33" s="21">
        <f t="shared" si="20"/>
        <v>0</v>
      </c>
      <c r="AJ33" s="21">
        <f t="shared" si="21"/>
        <v>0</v>
      </c>
      <c r="AK33" s="25"/>
      <c r="AL33" s="21">
        <f t="shared" si="22"/>
        <v>0</v>
      </c>
      <c r="AM33" s="21">
        <f t="shared" si="23"/>
        <v>0</v>
      </c>
      <c r="AN33" s="25"/>
      <c r="AO33" s="21">
        <f t="shared" si="24"/>
        <v>0</v>
      </c>
      <c r="AP33" s="21">
        <f t="shared" si="25"/>
        <v>0</v>
      </c>
      <c r="AQ33" s="25"/>
      <c r="AR33" s="21">
        <f t="shared" si="26"/>
        <v>0</v>
      </c>
      <c r="AS33" s="21">
        <f t="shared" si="27"/>
        <v>0</v>
      </c>
      <c r="AT33" s="25"/>
      <c r="AU33" s="21">
        <f t="shared" si="28"/>
        <v>0</v>
      </c>
      <c r="AV33" s="21">
        <f t="shared" si="29"/>
        <v>0</v>
      </c>
      <c r="AW33" s="25"/>
      <c r="AX33" s="21">
        <f t="shared" si="30"/>
        <v>0</v>
      </c>
      <c r="AY33" s="21">
        <f t="shared" si="31"/>
        <v>0</v>
      </c>
      <c r="AZ33" s="25"/>
      <c r="BA33" s="21">
        <f t="shared" si="32"/>
        <v>0</v>
      </c>
      <c r="BB33" s="21">
        <f t="shared" si="33"/>
        <v>0</v>
      </c>
      <c r="BC33" s="25"/>
      <c r="BD33" s="21">
        <f t="shared" si="34"/>
        <v>0</v>
      </c>
      <c r="BE33" s="21">
        <f t="shared" si="35"/>
        <v>0</v>
      </c>
      <c r="BF33" s="23"/>
      <c r="BG33" s="21">
        <f t="shared" si="36"/>
        <v>0</v>
      </c>
      <c r="BH33" s="21">
        <f t="shared" si="37"/>
        <v>0</v>
      </c>
      <c r="BI33" s="4"/>
    </row>
    <row r="34" spans="1:61" s="2" customFormat="1" ht="18.75" customHeight="1">
      <c r="A34" s="16">
        <f t="shared" si="38"/>
        <v>40</v>
      </c>
      <c r="B34" s="17" t="s">
        <v>22</v>
      </c>
      <c r="C34" s="18">
        <f t="shared" si="39"/>
        <v>40.9</v>
      </c>
      <c r="D34" s="25"/>
      <c r="E34" s="21">
        <f t="shared" si="0"/>
        <v>0</v>
      </c>
      <c r="F34" s="21">
        <f t="shared" si="1"/>
        <v>0</v>
      </c>
      <c r="G34" s="25"/>
      <c r="H34" s="21">
        <f t="shared" si="2"/>
        <v>0</v>
      </c>
      <c r="I34" s="21">
        <f t="shared" si="3"/>
        <v>0</v>
      </c>
      <c r="J34" s="25"/>
      <c r="K34" s="21">
        <f t="shared" si="4"/>
        <v>0</v>
      </c>
      <c r="L34" s="21">
        <f t="shared" si="5"/>
        <v>0</v>
      </c>
      <c r="M34" s="25"/>
      <c r="N34" s="21">
        <f t="shared" si="6"/>
        <v>0</v>
      </c>
      <c r="O34" s="21">
        <f t="shared" si="7"/>
        <v>0</v>
      </c>
      <c r="P34" s="25"/>
      <c r="Q34" s="21">
        <f t="shared" si="8"/>
        <v>0</v>
      </c>
      <c r="R34" s="21">
        <f t="shared" si="9"/>
        <v>0</v>
      </c>
      <c r="S34" s="25"/>
      <c r="T34" s="21">
        <f t="shared" si="10"/>
        <v>0</v>
      </c>
      <c r="U34" s="21">
        <f t="shared" si="11"/>
        <v>0</v>
      </c>
      <c r="V34" s="25"/>
      <c r="W34" s="21">
        <f t="shared" si="12"/>
        <v>0</v>
      </c>
      <c r="X34" s="21">
        <f t="shared" si="13"/>
        <v>0</v>
      </c>
      <c r="Y34" s="25"/>
      <c r="Z34" s="21">
        <f t="shared" si="14"/>
        <v>0</v>
      </c>
      <c r="AA34" s="21">
        <f t="shared" si="15"/>
        <v>0</v>
      </c>
      <c r="AB34" s="25"/>
      <c r="AC34" s="21">
        <f t="shared" si="16"/>
        <v>0</v>
      </c>
      <c r="AD34" s="21">
        <f t="shared" si="17"/>
        <v>0</v>
      </c>
      <c r="AE34" s="25"/>
      <c r="AF34" s="21">
        <f t="shared" si="18"/>
        <v>0</v>
      </c>
      <c r="AG34" s="21">
        <f t="shared" si="19"/>
        <v>0</v>
      </c>
      <c r="AH34" s="25"/>
      <c r="AI34" s="21">
        <f t="shared" si="20"/>
        <v>0</v>
      </c>
      <c r="AJ34" s="21">
        <f t="shared" si="21"/>
        <v>0</v>
      </c>
      <c r="AK34" s="25"/>
      <c r="AL34" s="21">
        <f t="shared" si="22"/>
        <v>0</v>
      </c>
      <c r="AM34" s="21">
        <f t="shared" si="23"/>
        <v>0</v>
      </c>
      <c r="AN34" s="25"/>
      <c r="AO34" s="21">
        <f t="shared" si="24"/>
        <v>0</v>
      </c>
      <c r="AP34" s="21">
        <f t="shared" si="25"/>
        <v>0</v>
      </c>
      <c r="AQ34" s="25"/>
      <c r="AR34" s="21">
        <f t="shared" si="26"/>
        <v>0</v>
      </c>
      <c r="AS34" s="21">
        <f t="shared" si="27"/>
        <v>0</v>
      </c>
      <c r="AT34" s="25"/>
      <c r="AU34" s="21">
        <f t="shared" si="28"/>
        <v>0</v>
      </c>
      <c r="AV34" s="21">
        <f t="shared" si="29"/>
        <v>0</v>
      </c>
      <c r="AW34" s="25"/>
      <c r="AX34" s="21">
        <f t="shared" si="30"/>
        <v>0</v>
      </c>
      <c r="AY34" s="21">
        <f t="shared" si="31"/>
        <v>0</v>
      </c>
      <c r="AZ34" s="25"/>
      <c r="BA34" s="21">
        <f t="shared" si="32"/>
        <v>0</v>
      </c>
      <c r="BB34" s="21">
        <f t="shared" si="33"/>
        <v>0</v>
      </c>
      <c r="BC34" s="25"/>
      <c r="BD34" s="21">
        <f t="shared" si="34"/>
        <v>0</v>
      </c>
      <c r="BE34" s="21">
        <f t="shared" si="35"/>
        <v>0</v>
      </c>
      <c r="BF34" s="23"/>
      <c r="BG34" s="21">
        <f t="shared" si="36"/>
        <v>0</v>
      </c>
      <c r="BH34" s="21">
        <f t="shared" si="37"/>
        <v>0</v>
      </c>
      <c r="BI34" s="4"/>
    </row>
    <row r="35" spans="1:61" s="2" customFormat="1" ht="18.75" customHeight="1">
      <c r="A35" s="16">
        <f t="shared" si="38"/>
        <v>41</v>
      </c>
      <c r="B35" s="17" t="s">
        <v>22</v>
      </c>
      <c r="C35" s="18">
        <f t="shared" si="39"/>
        <v>41.9</v>
      </c>
      <c r="D35" s="25">
        <v>1</v>
      </c>
      <c r="E35" s="21">
        <f t="shared" si="0"/>
        <v>41.5</v>
      </c>
      <c r="F35" s="21">
        <f t="shared" si="1"/>
        <v>831.03842218709599</v>
      </c>
      <c r="G35" s="25"/>
      <c r="H35" s="21">
        <f t="shared" si="2"/>
        <v>0</v>
      </c>
      <c r="I35" s="21">
        <f t="shared" si="3"/>
        <v>0</v>
      </c>
      <c r="J35" s="25"/>
      <c r="K35" s="21">
        <f t="shared" si="4"/>
        <v>0</v>
      </c>
      <c r="L35" s="21">
        <f t="shared" si="5"/>
        <v>0</v>
      </c>
      <c r="M35" s="25"/>
      <c r="N35" s="21">
        <f t="shared" si="6"/>
        <v>0</v>
      </c>
      <c r="O35" s="21">
        <f t="shared" si="7"/>
        <v>0</v>
      </c>
      <c r="P35" s="25"/>
      <c r="Q35" s="21">
        <f t="shared" si="8"/>
        <v>0</v>
      </c>
      <c r="R35" s="21">
        <f t="shared" si="9"/>
        <v>0</v>
      </c>
      <c r="S35" s="25"/>
      <c r="T35" s="21">
        <f t="shared" si="10"/>
        <v>0</v>
      </c>
      <c r="U35" s="21">
        <f t="shared" si="11"/>
        <v>0</v>
      </c>
      <c r="V35" s="25"/>
      <c r="W35" s="21">
        <f t="shared" si="12"/>
        <v>0</v>
      </c>
      <c r="X35" s="21">
        <f t="shared" si="13"/>
        <v>0</v>
      </c>
      <c r="Y35" s="25"/>
      <c r="Z35" s="21">
        <f t="shared" si="14"/>
        <v>0</v>
      </c>
      <c r="AA35" s="21">
        <f t="shared" si="15"/>
        <v>0</v>
      </c>
      <c r="AB35" s="25"/>
      <c r="AC35" s="21">
        <f t="shared" si="16"/>
        <v>0</v>
      </c>
      <c r="AD35" s="21">
        <f t="shared" si="17"/>
        <v>0</v>
      </c>
      <c r="AE35" s="25"/>
      <c r="AF35" s="21">
        <f t="shared" si="18"/>
        <v>0</v>
      </c>
      <c r="AG35" s="21">
        <f t="shared" si="19"/>
        <v>0</v>
      </c>
      <c r="AH35" s="25"/>
      <c r="AI35" s="21">
        <f t="shared" si="20"/>
        <v>0</v>
      </c>
      <c r="AJ35" s="21">
        <f t="shared" si="21"/>
        <v>0</v>
      </c>
      <c r="AK35" s="25"/>
      <c r="AL35" s="21">
        <f t="shared" si="22"/>
        <v>0</v>
      </c>
      <c r="AM35" s="21">
        <f t="shared" si="23"/>
        <v>0</v>
      </c>
      <c r="AN35" s="25"/>
      <c r="AO35" s="21">
        <f t="shared" si="24"/>
        <v>0</v>
      </c>
      <c r="AP35" s="21">
        <f t="shared" si="25"/>
        <v>0</v>
      </c>
      <c r="AQ35" s="25"/>
      <c r="AR35" s="21">
        <f t="shared" si="26"/>
        <v>0</v>
      </c>
      <c r="AS35" s="21">
        <f t="shared" si="27"/>
        <v>0</v>
      </c>
      <c r="AT35" s="25"/>
      <c r="AU35" s="21">
        <f t="shared" si="28"/>
        <v>0</v>
      </c>
      <c r="AV35" s="21">
        <f t="shared" si="29"/>
        <v>0</v>
      </c>
      <c r="AW35" s="25"/>
      <c r="AX35" s="21">
        <f t="shared" si="30"/>
        <v>0</v>
      </c>
      <c r="AY35" s="21">
        <f t="shared" si="31"/>
        <v>0</v>
      </c>
      <c r="AZ35" s="25"/>
      <c r="BA35" s="21">
        <f t="shared" si="32"/>
        <v>0</v>
      </c>
      <c r="BB35" s="21">
        <f t="shared" si="33"/>
        <v>0</v>
      </c>
      <c r="BC35" s="25"/>
      <c r="BD35" s="21">
        <f t="shared" si="34"/>
        <v>0</v>
      </c>
      <c r="BE35" s="21">
        <f t="shared" si="35"/>
        <v>0</v>
      </c>
      <c r="BF35" s="23"/>
      <c r="BG35" s="21">
        <f t="shared" si="36"/>
        <v>0</v>
      </c>
      <c r="BH35" s="21">
        <f t="shared" si="37"/>
        <v>0</v>
      </c>
      <c r="BI35" s="4"/>
    </row>
    <row r="36" spans="1:61" s="2" customFormat="1" ht="18.75" customHeight="1">
      <c r="A36" s="16">
        <f t="shared" si="38"/>
        <v>42</v>
      </c>
      <c r="B36" s="17" t="s">
        <v>22</v>
      </c>
      <c r="C36" s="18">
        <f t="shared" si="39"/>
        <v>42.9</v>
      </c>
      <c r="D36" s="25">
        <v>1</v>
      </c>
      <c r="E36" s="21">
        <f t="shared" si="0"/>
        <v>42.5</v>
      </c>
      <c r="F36" s="21">
        <f t="shared" si="1"/>
        <v>900.94063647850567</v>
      </c>
      <c r="G36" s="25"/>
      <c r="H36" s="21">
        <f t="shared" si="2"/>
        <v>0</v>
      </c>
      <c r="I36" s="21">
        <f t="shared" si="3"/>
        <v>0</v>
      </c>
      <c r="J36" s="25"/>
      <c r="K36" s="21">
        <f t="shared" si="4"/>
        <v>0</v>
      </c>
      <c r="L36" s="21">
        <f t="shared" si="5"/>
        <v>0</v>
      </c>
      <c r="M36" s="25"/>
      <c r="N36" s="21">
        <f t="shared" si="6"/>
        <v>0</v>
      </c>
      <c r="O36" s="21">
        <f t="shared" si="7"/>
        <v>0</v>
      </c>
      <c r="P36" s="25"/>
      <c r="Q36" s="21">
        <f t="shared" si="8"/>
        <v>0</v>
      </c>
      <c r="R36" s="21">
        <f t="shared" si="9"/>
        <v>0</v>
      </c>
      <c r="S36" s="25"/>
      <c r="T36" s="21">
        <f t="shared" si="10"/>
        <v>0</v>
      </c>
      <c r="U36" s="21">
        <f t="shared" si="11"/>
        <v>0</v>
      </c>
      <c r="V36" s="25"/>
      <c r="W36" s="21">
        <f t="shared" si="12"/>
        <v>0</v>
      </c>
      <c r="X36" s="21">
        <f t="shared" si="13"/>
        <v>0</v>
      </c>
      <c r="Y36" s="25"/>
      <c r="Z36" s="21">
        <f t="shared" si="14"/>
        <v>0</v>
      </c>
      <c r="AA36" s="21">
        <f t="shared" si="15"/>
        <v>0</v>
      </c>
      <c r="AB36" s="25"/>
      <c r="AC36" s="21">
        <f t="shared" si="16"/>
        <v>0</v>
      </c>
      <c r="AD36" s="21">
        <f t="shared" si="17"/>
        <v>0</v>
      </c>
      <c r="AE36" s="25"/>
      <c r="AF36" s="21">
        <f t="shared" si="18"/>
        <v>0</v>
      </c>
      <c r="AG36" s="21">
        <f t="shared" si="19"/>
        <v>0</v>
      </c>
      <c r="AH36" s="25"/>
      <c r="AI36" s="21">
        <f t="shared" si="20"/>
        <v>0</v>
      </c>
      <c r="AJ36" s="21">
        <f t="shared" si="21"/>
        <v>0</v>
      </c>
      <c r="AK36" s="25"/>
      <c r="AL36" s="21">
        <f t="shared" si="22"/>
        <v>0</v>
      </c>
      <c r="AM36" s="21">
        <f t="shared" si="23"/>
        <v>0</v>
      </c>
      <c r="AN36" s="25"/>
      <c r="AO36" s="21">
        <f t="shared" si="24"/>
        <v>0</v>
      </c>
      <c r="AP36" s="21">
        <f t="shared" si="25"/>
        <v>0</v>
      </c>
      <c r="AQ36" s="25"/>
      <c r="AR36" s="21">
        <f t="shared" si="26"/>
        <v>0</v>
      </c>
      <c r="AS36" s="21">
        <f t="shared" si="27"/>
        <v>0</v>
      </c>
      <c r="AT36" s="25"/>
      <c r="AU36" s="21">
        <f t="shared" si="28"/>
        <v>0</v>
      </c>
      <c r="AV36" s="21">
        <f t="shared" si="29"/>
        <v>0</v>
      </c>
      <c r="AW36" s="25"/>
      <c r="AX36" s="21">
        <f t="shared" si="30"/>
        <v>0</v>
      </c>
      <c r="AY36" s="21">
        <f t="shared" si="31"/>
        <v>0</v>
      </c>
      <c r="AZ36" s="25"/>
      <c r="BA36" s="21">
        <f t="shared" si="32"/>
        <v>0</v>
      </c>
      <c r="BB36" s="21">
        <f t="shared" si="33"/>
        <v>0</v>
      </c>
      <c r="BC36" s="25"/>
      <c r="BD36" s="21">
        <f t="shared" si="34"/>
        <v>0</v>
      </c>
      <c r="BE36" s="21">
        <f t="shared" si="35"/>
        <v>0</v>
      </c>
      <c r="BF36" s="23"/>
      <c r="BG36" s="21">
        <f t="shared" si="36"/>
        <v>0</v>
      </c>
      <c r="BH36" s="21">
        <f t="shared" si="37"/>
        <v>0</v>
      </c>
      <c r="BI36" s="4"/>
    </row>
    <row r="37" spans="1:61" s="2" customFormat="1" ht="18.75" customHeight="1">
      <c r="A37" s="16">
        <f t="shared" si="38"/>
        <v>43</v>
      </c>
      <c r="B37" s="17" t="s">
        <v>22</v>
      </c>
      <c r="C37" s="18">
        <f t="shared" si="39"/>
        <v>43.9</v>
      </c>
      <c r="D37" s="25"/>
      <c r="E37" s="21">
        <f t="shared" si="0"/>
        <v>0</v>
      </c>
      <c r="F37" s="21">
        <f t="shared" si="1"/>
        <v>0</v>
      </c>
      <c r="G37" s="25"/>
      <c r="H37" s="21">
        <f t="shared" si="2"/>
        <v>0</v>
      </c>
      <c r="I37" s="21">
        <f t="shared" si="3"/>
        <v>0</v>
      </c>
      <c r="J37" s="25"/>
      <c r="K37" s="21">
        <f t="shared" si="4"/>
        <v>0</v>
      </c>
      <c r="L37" s="21">
        <f t="shared" si="5"/>
        <v>0</v>
      </c>
      <c r="M37" s="25"/>
      <c r="N37" s="21">
        <f t="shared" si="6"/>
        <v>0</v>
      </c>
      <c r="O37" s="21">
        <f t="shared" si="7"/>
        <v>0</v>
      </c>
      <c r="P37" s="25"/>
      <c r="Q37" s="21">
        <f t="shared" si="8"/>
        <v>0</v>
      </c>
      <c r="R37" s="21">
        <f t="shared" si="9"/>
        <v>0</v>
      </c>
      <c r="S37" s="25"/>
      <c r="T37" s="21">
        <f t="shared" si="10"/>
        <v>0</v>
      </c>
      <c r="U37" s="21">
        <f t="shared" si="11"/>
        <v>0</v>
      </c>
      <c r="V37" s="25"/>
      <c r="W37" s="21">
        <f t="shared" si="12"/>
        <v>0</v>
      </c>
      <c r="X37" s="21">
        <f t="shared" si="13"/>
        <v>0</v>
      </c>
      <c r="Y37" s="25"/>
      <c r="Z37" s="21">
        <f t="shared" si="14"/>
        <v>0</v>
      </c>
      <c r="AA37" s="21">
        <f t="shared" si="15"/>
        <v>0</v>
      </c>
      <c r="AB37" s="25"/>
      <c r="AC37" s="21">
        <f t="shared" si="16"/>
        <v>0</v>
      </c>
      <c r="AD37" s="21">
        <f t="shared" si="17"/>
        <v>0</v>
      </c>
      <c r="AE37" s="25"/>
      <c r="AF37" s="21">
        <f t="shared" si="18"/>
        <v>0</v>
      </c>
      <c r="AG37" s="21">
        <f t="shared" si="19"/>
        <v>0</v>
      </c>
      <c r="AH37" s="25"/>
      <c r="AI37" s="21">
        <f t="shared" si="20"/>
        <v>0</v>
      </c>
      <c r="AJ37" s="21">
        <f t="shared" si="21"/>
        <v>0</v>
      </c>
      <c r="AK37" s="25"/>
      <c r="AL37" s="21">
        <f t="shared" si="22"/>
        <v>0</v>
      </c>
      <c r="AM37" s="21">
        <f t="shared" si="23"/>
        <v>0</v>
      </c>
      <c r="AN37" s="25"/>
      <c r="AO37" s="21">
        <f t="shared" si="24"/>
        <v>0</v>
      </c>
      <c r="AP37" s="21">
        <f t="shared" si="25"/>
        <v>0</v>
      </c>
      <c r="AQ37" s="25"/>
      <c r="AR37" s="21">
        <f t="shared" si="26"/>
        <v>0</v>
      </c>
      <c r="AS37" s="21">
        <f t="shared" si="27"/>
        <v>0</v>
      </c>
      <c r="AT37" s="25"/>
      <c r="AU37" s="21">
        <f t="shared" si="28"/>
        <v>0</v>
      </c>
      <c r="AV37" s="21">
        <f t="shared" si="29"/>
        <v>0</v>
      </c>
      <c r="AW37" s="25"/>
      <c r="AX37" s="21">
        <f t="shared" si="30"/>
        <v>0</v>
      </c>
      <c r="AY37" s="21">
        <f t="shared" si="31"/>
        <v>0</v>
      </c>
      <c r="AZ37" s="25"/>
      <c r="BA37" s="21">
        <f t="shared" si="32"/>
        <v>0</v>
      </c>
      <c r="BB37" s="21">
        <f t="shared" si="33"/>
        <v>0</v>
      </c>
      <c r="BC37" s="25"/>
      <c r="BD37" s="21">
        <f t="shared" si="34"/>
        <v>0</v>
      </c>
      <c r="BE37" s="21">
        <f t="shared" si="35"/>
        <v>0</v>
      </c>
      <c r="BF37" s="23"/>
      <c r="BG37" s="21">
        <f t="shared" si="36"/>
        <v>0</v>
      </c>
      <c r="BH37" s="21">
        <f t="shared" si="37"/>
        <v>0</v>
      </c>
      <c r="BI37" s="4"/>
    </row>
    <row r="38" spans="1:61" s="2" customFormat="1" ht="18.75" customHeight="1">
      <c r="A38" s="16">
        <f t="shared" si="38"/>
        <v>44</v>
      </c>
      <c r="B38" s="17" t="s">
        <v>22</v>
      </c>
      <c r="C38" s="18">
        <f t="shared" si="39"/>
        <v>44.9</v>
      </c>
      <c r="D38" s="25"/>
      <c r="E38" s="21">
        <f t="shared" si="0"/>
        <v>0</v>
      </c>
      <c r="F38" s="21">
        <f t="shared" si="1"/>
        <v>0</v>
      </c>
      <c r="G38" s="25"/>
      <c r="H38" s="21">
        <f t="shared" si="2"/>
        <v>0</v>
      </c>
      <c r="I38" s="21">
        <f t="shared" si="3"/>
        <v>0</v>
      </c>
      <c r="J38" s="25"/>
      <c r="K38" s="21">
        <f t="shared" si="4"/>
        <v>0</v>
      </c>
      <c r="L38" s="21">
        <f t="shared" si="5"/>
        <v>0</v>
      </c>
      <c r="M38" s="25"/>
      <c r="N38" s="21">
        <f t="shared" si="6"/>
        <v>0</v>
      </c>
      <c r="O38" s="21">
        <f t="shared" si="7"/>
        <v>0</v>
      </c>
      <c r="P38" s="25"/>
      <c r="Q38" s="21">
        <f t="shared" si="8"/>
        <v>0</v>
      </c>
      <c r="R38" s="21">
        <f t="shared" si="9"/>
        <v>0</v>
      </c>
      <c r="S38" s="25"/>
      <c r="T38" s="21">
        <f t="shared" si="10"/>
        <v>0</v>
      </c>
      <c r="U38" s="21">
        <f t="shared" si="11"/>
        <v>0</v>
      </c>
      <c r="V38" s="25"/>
      <c r="W38" s="21">
        <f t="shared" si="12"/>
        <v>0</v>
      </c>
      <c r="X38" s="21">
        <f t="shared" si="13"/>
        <v>0</v>
      </c>
      <c r="Y38" s="25"/>
      <c r="Z38" s="21">
        <f t="shared" si="14"/>
        <v>0</v>
      </c>
      <c r="AA38" s="21">
        <f t="shared" si="15"/>
        <v>0</v>
      </c>
      <c r="AB38" s="25"/>
      <c r="AC38" s="21">
        <f t="shared" si="16"/>
        <v>0</v>
      </c>
      <c r="AD38" s="21">
        <f t="shared" si="17"/>
        <v>0</v>
      </c>
      <c r="AE38" s="25"/>
      <c r="AF38" s="21">
        <f t="shared" si="18"/>
        <v>0</v>
      </c>
      <c r="AG38" s="21">
        <f t="shared" si="19"/>
        <v>0</v>
      </c>
      <c r="AH38" s="25"/>
      <c r="AI38" s="21">
        <f t="shared" si="20"/>
        <v>0</v>
      </c>
      <c r="AJ38" s="21">
        <f t="shared" si="21"/>
        <v>0</v>
      </c>
      <c r="AK38" s="25"/>
      <c r="AL38" s="21">
        <f t="shared" si="22"/>
        <v>0</v>
      </c>
      <c r="AM38" s="21">
        <f t="shared" si="23"/>
        <v>0</v>
      </c>
      <c r="AN38" s="25"/>
      <c r="AO38" s="21">
        <f t="shared" si="24"/>
        <v>0</v>
      </c>
      <c r="AP38" s="21">
        <f t="shared" si="25"/>
        <v>0</v>
      </c>
      <c r="AQ38" s="25"/>
      <c r="AR38" s="21">
        <f t="shared" si="26"/>
        <v>0</v>
      </c>
      <c r="AS38" s="21">
        <f t="shared" si="27"/>
        <v>0</v>
      </c>
      <c r="AT38" s="25"/>
      <c r="AU38" s="21">
        <f t="shared" si="28"/>
        <v>0</v>
      </c>
      <c r="AV38" s="21">
        <f t="shared" si="29"/>
        <v>0</v>
      </c>
      <c r="AW38" s="25"/>
      <c r="AX38" s="21">
        <f t="shared" si="30"/>
        <v>0</v>
      </c>
      <c r="AY38" s="21">
        <f t="shared" si="31"/>
        <v>0</v>
      </c>
      <c r="AZ38" s="25"/>
      <c r="BA38" s="21">
        <f t="shared" si="32"/>
        <v>0</v>
      </c>
      <c r="BB38" s="21">
        <f t="shared" si="33"/>
        <v>0</v>
      </c>
      <c r="BC38" s="25"/>
      <c r="BD38" s="21">
        <f t="shared" si="34"/>
        <v>0</v>
      </c>
      <c r="BE38" s="21">
        <f t="shared" si="35"/>
        <v>0</v>
      </c>
      <c r="BF38" s="23"/>
      <c r="BG38" s="21">
        <f t="shared" si="36"/>
        <v>0</v>
      </c>
      <c r="BH38" s="21">
        <f t="shared" si="37"/>
        <v>0</v>
      </c>
      <c r="BI38" s="4"/>
    </row>
    <row r="39" spans="1:61" s="2" customFormat="1" ht="18.75" customHeight="1">
      <c r="A39" s="16">
        <f t="shared" si="38"/>
        <v>45</v>
      </c>
      <c r="B39" s="17" t="s">
        <v>22</v>
      </c>
      <c r="C39" s="18">
        <f t="shared" si="39"/>
        <v>45.9</v>
      </c>
      <c r="D39" s="25"/>
      <c r="E39" s="21">
        <f t="shared" si="0"/>
        <v>0</v>
      </c>
      <c r="F39" s="21">
        <f t="shared" si="1"/>
        <v>0</v>
      </c>
      <c r="G39" s="25"/>
      <c r="H39" s="21">
        <f t="shared" si="2"/>
        <v>0</v>
      </c>
      <c r="I39" s="21">
        <f t="shared" si="3"/>
        <v>0</v>
      </c>
      <c r="J39" s="25"/>
      <c r="K39" s="21">
        <f t="shared" si="4"/>
        <v>0</v>
      </c>
      <c r="L39" s="21">
        <f t="shared" si="5"/>
        <v>0</v>
      </c>
      <c r="M39" s="25"/>
      <c r="N39" s="21">
        <f t="shared" si="6"/>
        <v>0</v>
      </c>
      <c r="O39" s="21">
        <f t="shared" si="7"/>
        <v>0</v>
      </c>
      <c r="P39" s="25"/>
      <c r="Q39" s="21">
        <f t="shared" si="8"/>
        <v>0</v>
      </c>
      <c r="R39" s="21">
        <f t="shared" si="9"/>
        <v>0</v>
      </c>
      <c r="S39" s="25"/>
      <c r="T39" s="21">
        <f t="shared" si="10"/>
        <v>0</v>
      </c>
      <c r="U39" s="21">
        <f t="shared" si="11"/>
        <v>0</v>
      </c>
      <c r="V39" s="25"/>
      <c r="W39" s="21">
        <f t="shared" si="12"/>
        <v>0</v>
      </c>
      <c r="X39" s="21">
        <f t="shared" si="13"/>
        <v>0</v>
      </c>
      <c r="Y39" s="25"/>
      <c r="Z39" s="21">
        <f t="shared" si="14"/>
        <v>0</v>
      </c>
      <c r="AA39" s="21">
        <f t="shared" si="15"/>
        <v>0</v>
      </c>
      <c r="AB39" s="25"/>
      <c r="AC39" s="21">
        <f t="shared" si="16"/>
        <v>0</v>
      </c>
      <c r="AD39" s="21">
        <f t="shared" si="17"/>
        <v>0</v>
      </c>
      <c r="AE39" s="25"/>
      <c r="AF39" s="21">
        <f t="shared" si="18"/>
        <v>0</v>
      </c>
      <c r="AG39" s="21">
        <f t="shared" si="19"/>
        <v>0</v>
      </c>
      <c r="AH39" s="25"/>
      <c r="AI39" s="21">
        <f t="shared" si="20"/>
        <v>0</v>
      </c>
      <c r="AJ39" s="21">
        <f t="shared" si="21"/>
        <v>0</v>
      </c>
      <c r="AK39" s="25"/>
      <c r="AL39" s="21">
        <f t="shared" si="22"/>
        <v>0</v>
      </c>
      <c r="AM39" s="21">
        <f t="shared" si="23"/>
        <v>0</v>
      </c>
      <c r="AN39" s="25"/>
      <c r="AO39" s="21">
        <f t="shared" si="24"/>
        <v>0</v>
      </c>
      <c r="AP39" s="21">
        <f t="shared" si="25"/>
        <v>0</v>
      </c>
      <c r="AQ39" s="25"/>
      <c r="AR39" s="21">
        <f t="shared" si="26"/>
        <v>0</v>
      </c>
      <c r="AS39" s="21">
        <f t="shared" si="27"/>
        <v>0</v>
      </c>
      <c r="AT39" s="25"/>
      <c r="AU39" s="21">
        <f t="shared" si="28"/>
        <v>0</v>
      </c>
      <c r="AV39" s="21">
        <f t="shared" si="29"/>
        <v>0</v>
      </c>
      <c r="AW39" s="25"/>
      <c r="AX39" s="21">
        <f t="shared" si="30"/>
        <v>0</v>
      </c>
      <c r="AY39" s="21">
        <f t="shared" si="31"/>
        <v>0</v>
      </c>
      <c r="AZ39" s="25"/>
      <c r="BA39" s="21">
        <f t="shared" si="32"/>
        <v>0</v>
      </c>
      <c r="BB39" s="21">
        <f t="shared" si="33"/>
        <v>0</v>
      </c>
      <c r="BC39" s="25"/>
      <c r="BD39" s="21">
        <f t="shared" si="34"/>
        <v>0</v>
      </c>
      <c r="BE39" s="21">
        <f t="shared" si="35"/>
        <v>0</v>
      </c>
      <c r="BF39" s="23"/>
      <c r="BG39" s="21">
        <f t="shared" si="36"/>
        <v>0</v>
      </c>
      <c r="BH39" s="21">
        <f t="shared" si="37"/>
        <v>0</v>
      </c>
      <c r="BI39" s="4"/>
    </row>
    <row r="40" spans="1:61" s="2" customFormat="1" ht="18.75" customHeight="1">
      <c r="A40" s="16">
        <f t="shared" si="38"/>
        <v>46</v>
      </c>
      <c r="B40" s="17" t="s">
        <v>22</v>
      </c>
      <c r="C40" s="18">
        <f t="shared" si="39"/>
        <v>46.9</v>
      </c>
      <c r="D40" s="25"/>
      <c r="E40" s="21">
        <f t="shared" si="0"/>
        <v>0</v>
      </c>
      <c r="F40" s="21">
        <f t="shared" si="1"/>
        <v>0</v>
      </c>
      <c r="G40" s="25"/>
      <c r="H40" s="21">
        <f t="shared" si="2"/>
        <v>0</v>
      </c>
      <c r="I40" s="21">
        <f t="shared" si="3"/>
        <v>0</v>
      </c>
      <c r="J40" s="25"/>
      <c r="K40" s="21">
        <f t="shared" si="4"/>
        <v>0</v>
      </c>
      <c r="L40" s="21">
        <f t="shared" si="5"/>
        <v>0</v>
      </c>
      <c r="M40" s="25"/>
      <c r="N40" s="21">
        <f t="shared" si="6"/>
        <v>0</v>
      </c>
      <c r="O40" s="21">
        <f t="shared" si="7"/>
        <v>0</v>
      </c>
      <c r="P40" s="25"/>
      <c r="Q40" s="21">
        <f t="shared" si="8"/>
        <v>0</v>
      </c>
      <c r="R40" s="21">
        <f t="shared" si="9"/>
        <v>0</v>
      </c>
      <c r="S40" s="25"/>
      <c r="T40" s="21">
        <f t="shared" si="10"/>
        <v>0</v>
      </c>
      <c r="U40" s="21">
        <f t="shared" si="11"/>
        <v>0</v>
      </c>
      <c r="V40" s="25"/>
      <c r="W40" s="21">
        <f t="shared" si="12"/>
        <v>0</v>
      </c>
      <c r="X40" s="21">
        <f t="shared" si="13"/>
        <v>0</v>
      </c>
      <c r="Y40" s="25"/>
      <c r="Z40" s="21">
        <f t="shared" si="14"/>
        <v>0</v>
      </c>
      <c r="AA40" s="21">
        <f t="shared" si="15"/>
        <v>0</v>
      </c>
      <c r="AB40" s="25"/>
      <c r="AC40" s="21">
        <f t="shared" si="16"/>
        <v>0</v>
      </c>
      <c r="AD40" s="21">
        <f t="shared" si="17"/>
        <v>0</v>
      </c>
      <c r="AE40" s="25"/>
      <c r="AF40" s="21">
        <f t="shared" si="18"/>
        <v>0</v>
      </c>
      <c r="AG40" s="21">
        <f t="shared" si="19"/>
        <v>0</v>
      </c>
      <c r="AH40" s="25"/>
      <c r="AI40" s="21">
        <f t="shared" si="20"/>
        <v>0</v>
      </c>
      <c r="AJ40" s="21">
        <f t="shared" si="21"/>
        <v>0</v>
      </c>
      <c r="AK40" s="25"/>
      <c r="AL40" s="21">
        <f t="shared" si="22"/>
        <v>0</v>
      </c>
      <c r="AM40" s="21">
        <f t="shared" si="23"/>
        <v>0</v>
      </c>
      <c r="AN40" s="25"/>
      <c r="AO40" s="21">
        <f t="shared" si="24"/>
        <v>0</v>
      </c>
      <c r="AP40" s="21">
        <f t="shared" si="25"/>
        <v>0</v>
      </c>
      <c r="AQ40" s="25"/>
      <c r="AR40" s="21">
        <f t="shared" si="26"/>
        <v>0</v>
      </c>
      <c r="AS40" s="21">
        <f t="shared" si="27"/>
        <v>0</v>
      </c>
      <c r="AT40" s="25"/>
      <c r="AU40" s="21">
        <f t="shared" si="28"/>
        <v>0</v>
      </c>
      <c r="AV40" s="21">
        <f t="shared" si="29"/>
        <v>0</v>
      </c>
      <c r="AW40" s="25"/>
      <c r="AX40" s="21">
        <f t="shared" si="30"/>
        <v>0</v>
      </c>
      <c r="AY40" s="21">
        <f t="shared" si="31"/>
        <v>0</v>
      </c>
      <c r="AZ40" s="25"/>
      <c r="BA40" s="21">
        <f t="shared" si="32"/>
        <v>0</v>
      </c>
      <c r="BB40" s="21">
        <f t="shared" si="33"/>
        <v>0</v>
      </c>
      <c r="BC40" s="25"/>
      <c r="BD40" s="21">
        <f t="shared" si="34"/>
        <v>0</v>
      </c>
      <c r="BE40" s="21">
        <f t="shared" si="35"/>
        <v>0</v>
      </c>
      <c r="BF40" s="23"/>
      <c r="BG40" s="21">
        <f t="shared" si="36"/>
        <v>0</v>
      </c>
      <c r="BH40" s="21">
        <f t="shared" si="37"/>
        <v>0</v>
      </c>
      <c r="BI40" s="4"/>
    </row>
    <row r="41" spans="1:61" s="2" customFormat="1" ht="18.75" customHeight="1">
      <c r="A41" s="16">
        <f t="shared" si="38"/>
        <v>47</v>
      </c>
      <c r="B41" s="17" t="s">
        <v>22</v>
      </c>
      <c r="C41" s="18">
        <f t="shared" si="39"/>
        <v>47.9</v>
      </c>
      <c r="D41" s="25"/>
      <c r="E41" s="21">
        <f t="shared" si="0"/>
        <v>0</v>
      </c>
      <c r="F41" s="21">
        <f t="shared" si="1"/>
        <v>0</v>
      </c>
      <c r="G41" s="25"/>
      <c r="H41" s="21">
        <f t="shared" si="2"/>
        <v>0</v>
      </c>
      <c r="I41" s="21">
        <f t="shared" si="3"/>
        <v>0</v>
      </c>
      <c r="J41" s="25"/>
      <c r="K41" s="21">
        <f t="shared" si="4"/>
        <v>0</v>
      </c>
      <c r="L41" s="21">
        <f t="shared" si="5"/>
        <v>0</v>
      </c>
      <c r="M41" s="25"/>
      <c r="N41" s="21">
        <f t="shared" si="6"/>
        <v>0</v>
      </c>
      <c r="O41" s="21">
        <f t="shared" si="7"/>
        <v>0</v>
      </c>
      <c r="P41" s="25"/>
      <c r="Q41" s="21">
        <f t="shared" si="8"/>
        <v>0</v>
      </c>
      <c r="R41" s="21">
        <f t="shared" si="9"/>
        <v>0</v>
      </c>
      <c r="S41" s="25"/>
      <c r="T41" s="21">
        <f t="shared" si="10"/>
        <v>0</v>
      </c>
      <c r="U41" s="21">
        <f t="shared" si="11"/>
        <v>0</v>
      </c>
      <c r="V41" s="25"/>
      <c r="W41" s="21">
        <f t="shared" si="12"/>
        <v>0</v>
      </c>
      <c r="X41" s="21">
        <f t="shared" si="13"/>
        <v>0</v>
      </c>
      <c r="Y41" s="25"/>
      <c r="Z41" s="21">
        <f t="shared" si="14"/>
        <v>0</v>
      </c>
      <c r="AA41" s="21">
        <f t="shared" si="15"/>
        <v>0</v>
      </c>
      <c r="AB41" s="25"/>
      <c r="AC41" s="21">
        <f t="shared" si="16"/>
        <v>0</v>
      </c>
      <c r="AD41" s="21">
        <f t="shared" si="17"/>
        <v>0</v>
      </c>
      <c r="AE41" s="25"/>
      <c r="AF41" s="21">
        <f t="shared" si="18"/>
        <v>0</v>
      </c>
      <c r="AG41" s="21">
        <f t="shared" si="19"/>
        <v>0</v>
      </c>
      <c r="AH41" s="25"/>
      <c r="AI41" s="21">
        <f t="shared" si="20"/>
        <v>0</v>
      </c>
      <c r="AJ41" s="21">
        <f t="shared" si="21"/>
        <v>0</v>
      </c>
      <c r="AK41" s="25"/>
      <c r="AL41" s="21">
        <f t="shared" si="22"/>
        <v>0</v>
      </c>
      <c r="AM41" s="21">
        <f t="shared" si="23"/>
        <v>0</v>
      </c>
      <c r="AN41" s="25"/>
      <c r="AO41" s="21">
        <f t="shared" si="24"/>
        <v>0</v>
      </c>
      <c r="AP41" s="21">
        <f t="shared" si="25"/>
        <v>0</v>
      </c>
      <c r="AQ41" s="25"/>
      <c r="AR41" s="21">
        <f t="shared" si="26"/>
        <v>0</v>
      </c>
      <c r="AS41" s="21">
        <f t="shared" si="27"/>
        <v>0</v>
      </c>
      <c r="AT41" s="25"/>
      <c r="AU41" s="21">
        <f t="shared" si="28"/>
        <v>0</v>
      </c>
      <c r="AV41" s="21">
        <f t="shared" si="29"/>
        <v>0</v>
      </c>
      <c r="AW41" s="25"/>
      <c r="AX41" s="21">
        <f t="shared" si="30"/>
        <v>0</v>
      </c>
      <c r="AY41" s="21">
        <f t="shared" si="31"/>
        <v>0</v>
      </c>
      <c r="AZ41" s="25"/>
      <c r="BA41" s="21">
        <f t="shared" si="32"/>
        <v>0</v>
      </c>
      <c r="BB41" s="21">
        <f t="shared" si="33"/>
        <v>0</v>
      </c>
      <c r="BC41" s="25"/>
      <c r="BD41" s="21">
        <f t="shared" si="34"/>
        <v>0</v>
      </c>
      <c r="BE41" s="21">
        <f t="shared" si="35"/>
        <v>0</v>
      </c>
      <c r="BF41" s="23"/>
      <c r="BG41" s="21">
        <f t="shared" si="36"/>
        <v>0</v>
      </c>
      <c r="BH41" s="21">
        <f t="shared" si="37"/>
        <v>0</v>
      </c>
      <c r="BI41" s="4"/>
    </row>
    <row r="42" spans="1:61" s="2" customFormat="1" ht="18.75" customHeight="1">
      <c r="A42" s="29">
        <f t="shared" si="38"/>
        <v>48</v>
      </c>
      <c r="B42" s="5" t="s">
        <v>22</v>
      </c>
      <c r="C42" s="30">
        <f t="shared" si="39"/>
        <v>48.9</v>
      </c>
      <c r="D42" s="12"/>
      <c r="E42" s="31">
        <f t="shared" si="0"/>
        <v>0</v>
      </c>
      <c r="F42" s="32">
        <f t="shared" si="1"/>
        <v>0</v>
      </c>
      <c r="G42" s="12"/>
      <c r="H42" s="31">
        <f t="shared" si="2"/>
        <v>0</v>
      </c>
      <c r="I42" s="32">
        <f t="shared" si="3"/>
        <v>0</v>
      </c>
      <c r="J42" s="12"/>
      <c r="K42" s="31">
        <f t="shared" si="4"/>
        <v>0</v>
      </c>
      <c r="L42" s="32">
        <f t="shared" si="5"/>
        <v>0</v>
      </c>
      <c r="M42" s="12"/>
      <c r="N42" s="31">
        <f t="shared" si="6"/>
        <v>0</v>
      </c>
      <c r="O42" s="32">
        <f t="shared" si="7"/>
        <v>0</v>
      </c>
      <c r="P42" s="12"/>
      <c r="Q42" s="31">
        <f t="shared" si="8"/>
        <v>0</v>
      </c>
      <c r="R42" s="32">
        <f t="shared" si="9"/>
        <v>0</v>
      </c>
      <c r="S42" s="12"/>
      <c r="T42" s="31">
        <f t="shared" si="10"/>
        <v>0</v>
      </c>
      <c r="U42" s="32">
        <f t="shared" si="11"/>
        <v>0</v>
      </c>
      <c r="V42" s="12"/>
      <c r="W42" s="31">
        <f t="shared" si="12"/>
        <v>0</v>
      </c>
      <c r="X42" s="32">
        <f t="shared" si="13"/>
        <v>0</v>
      </c>
      <c r="Y42" s="12"/>
      <c r="Z42" s="31">
        <f t="shared" si="14"/>
        <v>0</v>
      </c>
      <c r="AA42" s="32">
        <f t="shared" si="15"/>
        <v>0</v>
      </c>
      <c r="AB42" s="12"/>
      <c r="AC42" s="31">
        <f t="shared" si="16"/>
        <v>0</v>
      </c>
      <c r="AD42" s="32">
        <f t="shared" si="17"/>
        <v>0</v>
      </c>
      <c r="AE42" s="12"/>
      <c r="AF42" s="31">
        <f t="shared" si="18"/>
        <v>0</v>
      </c>
      <c r="AG42" s="32">
        <f t="shared" si="19"/>
        <v>0</v>
      </c>
      <c r="AH42" s="12"/>
      <c r="AI42" s="31">
        <f t="shared" si="20"/>
        <v>0</v>
      </c>
      <c r="AJ42" s="32">
        <f t="shared" si="21"/>
        <v>0</v>
      </c>
      <c r="AK42" s="12"/>
      <c r="AL42" s="31">
        <f t="shared" si="22"/>
        <v>0</v>
      </c>
      <c r="AM42" s="32">
        <f t="shared" si="23"/>
        <v>0</v>
      </c>
      <c r="AN42" s="12"/>
      <c r="AO42" s="31">
        <f t="shared" si="24"/>
        <v>0</v>
      </c>
      <c r="AP42" s="32">
        <f t="shared" si="25"/>
        <v>0</v>
      </c>
      <c r="AQ42" s="12"/>
      <c r="AR42" s="31">
        <f t="shared" si="26"/>
        <v>0</v>
      </c>
      <c r="AS42" s="32">
        <f t="shared" si="27"/>
        <v>0</v>
      </c>
      <c r="AT42" s="12"/>
      <c r="AU42" s="31">
        <f t="shared" si="28"/>
        <v>0</v>
      </c>
      <c r="AV42" s="32">
        <f t="shared" si="29"/>
        <v>0</v>
      </c>
      <c r="AW42" s="12"/>
      <c r="AX42" s="31">
        <f t="shared" si="30"/>
        <v>0</v>
      </c>
      <c r="AY42" s="32">
        <f t="shared" si="31"/>
        <v>0</v>
      </c>
      <c r="AZ42" s="12"/>
      <c r="BA42" s="31">
        <f t="shared" si="32"/>
        <v>0</v>
      </c>
      <c r="BB42" s="32">
        <f t="shared" si="33"/>
        <v>0</v>
      </c>
      <c r="BC42" s="12"/>
      <c r="BD42" s="31">
        <f t="shared" si="34"/>
        <v>0</v>
      </c>
      <c r="BE42" s="32">
        <f t="shared" si="35"/>
        <v>0</v>
      </c>
      <c r="BF42" s="33"/>
      <c r="BG42" s="31">
        <f t="shared" si="36"/>
        <v>0</v>
      </c>
      <c r="BH42" s="32">
        <f t="shared" si="37"/>
        <v>0</v>
      </c>
      <c r="BI42" s="4"/>
    </row>
    <row r="43" spans="1:61" s="2" customFormat="1" ht="18.75" customHeight="1">
      <c r="A43" s="34" t="s">
        <v>23</v>
      </c>
      <c r="B43" s="35"/>
      <c r="C43" s="35"/>
      <c r="D43" s="19">
        <f t="shared" ref="D43:BH43" si="40">SUM(D4:D42)</f>
        <v>12</v>
      </c>
      <c r="E43" s="19">
        <f t="shared" si="40"/>
        <v>446</v>
      </c>
      <c r="F43" s="36">
        <f t="shared" si="40"/>
        <v>6983.6514859559547</v>
      </c>
      <c r="G43" s="36">
        <f t="shared" si="40"/>
        <v>16</v>
      </c>
      <c r="H43" s="16">
        <f t="shared" si="40"/>
        <v>551</v>
      </c>
      <c r="I43" s="36">
        <f t="shared" si="40"/>
        <v>7066.6467935936771</v>
      </c>
      <c r="J43" s="19">
        <f t="shared" si="40"/>
        <v>10</v>
      </c>
      <c r="K43" s="19">
        <f t="shared" si="40"/>
        <v>338</v>
      </c>
      <c r="L43" s="36">
        <f t="shared" si="40"/>
        <v>4148.8344678589774</v>
      </c>
      <c r="M43" s="19">
        <f t="shared" si="40"/>
        <v>12</v>
      </c>
      <c r="N43" s="19">
        <f t="shared" si="40"/>
        <v>391</v>
      </c>
      <c r="O43" s="36">
        <f t="shared" si="40"/>
        <v>4394.1831904785331</v>
      </c>
      <c r="P43" s="19">
        <f t="shared" si="40"/>
        <v>9</v>
      </c>
      <c r="Q43" s="19">
        <f t="shared" si="40"/>
        <v>291.5</v>
      </c>
      <c r="R43" s="36">
        <f t="shared" si="40"/>
        <v>3227.6216874274214</v>
      </c>
      <c r="S43" s="19">
        <f t="shared" si="40"/>
        <v>11</v>
      </c>
      <c r="T43" s="19">
        <f t="shared" si="40"/>
        <v>340.5</v>
      </c>
      <c r="U43" s="36">
        <f t="shared" si="40"/>
        <v>3385.3290641003969</v>
      </c>
      <c r="V43" s="19">
        <f t="shared" si="40"/>
        <v>20</v>
      </c>
      <c r="W43" s="19">
        <f t="shared" si="40"/>
        <v>580</v>
      </c>
      <c r="X43" s="36">
        <f t="shared" si="40"/>
        <v>4936.7274104359085</v>
      </c>
      <c r="Y43" s="19">
        <f t="shared" si="40"/>
        <v>20</v>
      </c>
      <c r="Z43" s="19">
        <f t="shared" si="40"/>
        <v>581</v>
      </c>
      <c r="AA43" s="36">
        <f t="shared" si="40"/>
        <v>4963.1191193273562</v>
      </c>
      <c r="AB43" s="19">
        <f t="shared" si="40"/>
        <v>20</v>
      </c>
      <c r="AC43" s="36">
        <f t="shared" si="40"/>
        <v>564</v>
      </c>
      <c r="AD43" s="36">
        <f t="shared" si="40"/>
        <v>4491.6364266806413</v>
      </c>
      <c r="AE43" s="19">
        <f t="shared" si="40"/>
        <v>20</v>
      </c>
      <c r="AF43" s="36">
        <f t="shared" si="40"/>
        <v>558</v>
      </c>
      <c r="AG43" s="36">
        <f t="shared" si="40"/>
        <v>4327.9607146083699</v>
      </c>
      <c r="AH43" s="19">
        <f t="shared" si="40"/>
        <v>20</v>
      </c>
      <c r="AI43" s="36">
        <f t="shared" si="40"/>
        <v>525</v>
      </c>
      <c r="AJ43" s="36">
        <f t="shared" si="40"/>
        <v>3523.1460927507756</v>
      </c>
      <c r="AK43" s="19">
        <f t="shared" si="40"/>
        <v>20</v>
      </c>
      <c r="AL43" s="19">
        <f t="shared" si="40"/>
        <v>494</v>
      </c>
      <c r="AM43" s="36">
        <f t="shared" si="40"/>
        <v>2864.406783554603</v>
      </c>
      <c r="AN43" s="19">
        <f t="shared" si="40"/>
        <v>29</v>
      </c>
      <c r="AO43" s="19">
        <f t="shared" si="40"/>
        <v>687.5</v>
      </c>
      <c r="AP43" s="36">
        <f t="shared" si="40"/>
        <v>3613.5371443053209</v>
      </c>
      <c r="AQ43" s="19">
        <f t="shared" si="40"/>
        <v>30</v>
      </c>
      <c r="AR43" s="19">
        <f t="shared" si="40"/>
        <v>675</v>
      </c>
      <c r="AS43" s="36">
        <f t="shared" si="40"/>
        <v>3132.4199900225276</v>
      </c>
      <c r="AT43" s="19">
        <f t="shared" si="40"/>
        <v>30</v>
      </c>
      <c r="AU43" s="19">
        <f t="shared" si="40"/>
        <v>674</v>
      </c>
      <c r="AV43" s="36">
        <f t="shared" si="40"/>
        <v>3115.8608611926002</v>
      </c>
      <c r="AW43" s="19">
        <f t="shared" si="40"/>
        <v>30</v>
      </c>
      <c r="AX43" s="19">
        <f t="shared" si="40"/>
        <v>621</v>
      </c>
      <c r="AY43" s="36">
        <f t="shared" si="40"/>
        <v>2365.2107484266585</v>
      </c>
      <c r="AZ43" s="19">
        <f t="shared" si="40"/>
        <v>30</v>
      </c>
      <c r="BA43" s="19">
        <f t="shared" si="40"/>
        <v>618</v>
      </c>
      <c r="BB43" s="36">
        <f t="shared" si="40"/>
        <v>2326.7126310585832</v>
      </c>
      <c r="BC43" s="19">
        <f t="shared" si="40"/>
        <v>30</v>
      </c>
      <c r="BD43" s="19">
        <f t="shared" si="40"/>
        <v>559</v>
      </c>
      <c r="BE43" s="36">
        <f t="shared" si="40"/>
        <v>1652.3977622486846</v>
      </c>
      <c r="BF43" s="56">
        <f t="shared" si="40"/>
        <v>50</v>
      </c>
      <c r="BG43" s="19">
        <f t="shared" si="40"/>
        <v>850</v>
      </c>
      <c r="BH43" s="36">
        <f t="shared" si="40"/>
        <v>2036.3889771726772</v>
      </c>
      <c r="BI43" s="4"/>
    </row>
    <row r="44" spans="1:61" s="2" customFormat="1" ht="18.75" customHeight="1">
      <c r="A44" s="34" t="s">
        <v>24</v>
      </c>
      <c r="B44" s="35"/>
      <c r="C44" s="35"/>
      <c r="D44" s="16">
        <f>E43/D43</f>
        <v>37.166666666666664</v>
      </c>
      <c r="E44" s="16"/>
      <c r="F44" s="16"/>
      <c r="G44" s="16">
        <f>H43/G43</f>
        <v>34.4375</v>
      </c>
      <c r="H44" s="16"/>
      <c r="I44" s="16"/>
      <c r="J44" s="16">
        <f>K43/J43</f>
        <v>33.799999999999997</v>
      </c>
      <c r="K44" s="16"/>
      <c r="L44" s="16"/>
      <c r="M44" s="16">
        <f>N43/M43</f>
        <v>32.583333333333336</v>
      </c>
      <c r="N44" s="16"/>
      <c r="O44" s="16"/>
      <c r="P44" s="16">
        <f>Q43/P43</f>
        <v>32.388888888888886</v>
      </c>
      <c r="Q44" s="16"/>
      <c r="R44" s="16"/>
      <c r="S44" s="16">
        <f>T43/S43</f>
        <v>30.954545454545453</v>
      </c>
      <c r="T44" s="16"/>
      <c r="U44" s="16"/>
      <c r="V44" s="16">
        <f>W43/V43</f>
        <v>29</v>
      </c>
      <c r="W44" s="16"/>
      <c r="X44" s="16"/>
      <c r="Y44" s="16">
        <f>Z43/Y43</f>
        <v>29.05</v>
      </c>
      <c r="Z44" s="16"/>
      <c r="AA44" s="16"/>
      <c r="AB44" s="16">
        <f>AC43/AB43</f>
        <v>28.2</v>
      </c>
      <c r="AC44" s="16"/>
      <c r="AD44" s="16"/>
      <c r="AE44" s="16">
        <f>AF43/AE43</f>
        <v>27.9</v>
      </c>
      <c r="AF44" s="16"/>
      <c r="AG44" s="16"/>
      <c r="AH44" s="16">
        <f>AI43/AH43</f>
        <v>26.25</v>
      </c>
      <c r="AI44" s="16"/>
      <c r="AJ44" s="16"/>
      <c r="AK44" s="16">
        <f>AL43/AK43</f>
        <v>24.7</v>
      </c>
      <c r="AL44" s="16"/>
      <c r="AM44" s="16"/>
      <c r="AN44" s="16">
        <f>AO43/AN43</f>
        <v>23.706896551724139</v>
      </c>
      <c r="AO44" s="16"/>
      <c r="AP44" s="16"/>
      <c r="AQ44" s="16">
        <f>AR43/AQ43</f>
        <v>22.5</v>
      </c>
      <c r="AR44" s="16"/>
      <c r="AS44" s="16"/>
      <c r="AT44" s="16">
        <f>AU43/AT43</f>
        <v>22.466666666666665</v>
      </c>
      <c r="AU44" s="16"/>
      <c r="AV44" s="16"/>
      <c r="AW44" s="16">
        <f>AX43/AW43</f>
        <v>20.7</v>
      </c>
      <c r="AX44" s="16"/>
      <c r="AY44" s="16"/>
      <c r="AZ44" s="16">
        <f>BA43/AZ43</f>
        <v>20.6</v>
      </c>
      <c r="BA44" s="16"/>
      <c r="BB44" s="16"/>
      <c r="BC44" s="16">
        <f>BD43/BC43</f>
        <v>18.633333333333333</v>
      </c>
      <c r="BD44" s="16"/>
      <c r="BE44" s="16"/>
      <c r="BF44" s="37">
        <f>BG43/BF43</f>
        <v>17</v>
      </c>
      <c r="BG44" s="16"/>
      <c r="BH44" s="16"/>
      <c r="BI44" s="4"/>
    </row>
    <row r="45" spans="1:61" s="2" customFormat="1" ht="18.75" customHeight="1">
      <c r="A45" s="34" t="s">
        <v>25</v>
      </c>
      <c r="B45" s="35"/>
      <c r="C45" s="35"/>
      <c r="D45" s="38">
        <v>49</v>
      </c>
      <c r="E45" s="38"/>
      <c r="F45" s="38"/>
      <c r="G45" s="38">
        <v>15</v>
      </c>
      <c r="H45" s="38"/>
      <c r="I45" s="38"/>
      <c r="J45" s="38">
        <v>17</v>
      </c>
      <c r="K45" s="38"/>
      <c r="L45" s="38"/>
      <c r="M45" s="38">
        <v>18</v>
      </c>
      <c r="N45" s="38"/>
      <c r="O45" s="38"/>
      <c r="P45" s="38">
        <v>22</v>
      </c>
      <c r="Q45" s="38"/>
      <c r="R45" s="38"/>
      <c r="S45" s="38">
        <v>24</v>
      </c>
      <c r="T45" s="38"/>
      <c r="U45" s="38"/>
      <c r="V45" s="38">
        <v>24</v>
      </c>
      <c r="W45" s="38"/>
      <c r="X45" s="38"/>
      <c r="Y45" s="38">
        <v>21</v>
      </c>
      <c r="Z45" s="38"/>
      <c r="AA45" s="38"/>
      <c r="AB45" s="38">
        <v>20</v>
      </c>
      <c r="AC45" s="38"/>
      <c r="AD45" s="38"/>
      <c r="AE45" s="38">
        <v>14</v>
      </c>
      <c r="AF45" s="38"/>
      <c r="AG45" s="38"/>
      <c r="AH45" s="38">
        <v>12</v>
      </c>
      <c r="AI45" s="38"/>
      <c r="AJ45" s="38"/>
      <c r="AK45" s="38">
        <v>8</v>
      </c>
      <c r="AL45" s="38"/>
      <c r="AM45" s="38"/>
      <c r="AN45" s="39">
        <v>4</v>
      </c>
      <c r="AO45" s="38"/>
      <c r="AP45" s="38"/>
      <c r="AQ45" s="39">
        <v>4</v>
      </c>
      <c r="AR45" s="38"/>
      <c r="AS45" s="38"/>
      <c r="AT45" s="39">
        <v>2</v>
      </c>
      <c r="AU45" s="38"/>
      <c r="AV45" s="38"/>
      <c r="AW45" s="39">
        <v>3</v>
      </c>
      <c r="AX45" s="38"/>
      <c r="AY45" s="38"/>
      <c r="AZ45" s="39">
        <v>1</v>
      </c>
      <c r="BA45" s="38"/>
      <c r="BB45" s="38"/>
      <c r="BC45" s="39">
        <v>1</v>
      </c>
      <c r="BD45" s="38"/>
      <c r="BE45" s="38"/>
      <c r="BF45" s="57">
        <v>1.5</v>
      </c>
      <c r="BG45" s="19"/>
      <c r="BH45" s="19"/>
      <c r="BI45" s="4"/>
    </row>
    <row r="46" spans="1:61" s="2" customFormat="1" ht="18.75" customHeight="1">
      <c r="A46" s="34" t="s">
        <v>26</v>
      </c>
      <c r="B46" s="35"/>
      <c r="C46" s="35"/>
      <c r="D46" s="38">
        <v>12</v>
      </c>
      <c r="E46" s="38"/>
      <c r="F46" s="38"/>
      <c r="G46" s="38">
        <v>16</v>
      </c>
      <c r="H46" s="38"/>
      <c r="I46" s="38"/>
      <c r="J46" s="38">
        <v>20</v>
      </c>
      <c r="K46" s="38"/>
      <c r="L46" s="38"/>
      <c r="M46" s="38">
        <v>24</v>
      </c>
      <c r="N46" s="38"/>
      <c r="O46" s="38"/>
      <c r="P46" s="38">
        <v>28</v>
      </c>
      <c r="Q46" s="38"/>
      <c r="R46" s="38"/>
      <c r="S46" s="38">
        <v>32</v>
      </c>
      <c r="T46" s="38"/>
      <c r="U46" s="38"/>
      <c r="V46" s="38">
        <v>40</v>
      </c>
      <c r="W46" s="38"/>
      <c r="X46" s="38"/>
      <c r="Y46" s="38">
        <v>50</v>
      </c>
      <c r="Z46" s="38"/>
      <c r="AA46" s="38"/>
      <c r="AB46" s="38">
        <v>60</v>
      </c>
      <c r="AC46" s="38"/>
      <c r="AD46" s="38"/>
      <c r="AE46" s="38">
        <v>80</v>
      </c>
      <c r="AF46" s="38"/>
      <c r="AG46" s="38"/>
      <c r="AH46" s="38">
        <v>100</v>
      </c>
      <c r="AI46" s="38"/>
      <c r="AJ46" s="38"/>
      <c r="AK46" s="38">
        <v>120</v>
      </c>
      <c r="AL46" s="38"/>
      <c r="AM46" s="38"/>
      <c r="AN46" s="36">
        <f>AN48*1000/AN51</f>
        <v>181.25000000000003</v>
      </c>
      <c r="AO46" s="38"/>
      <c r="AP46" s="38"/>
      <c r="AQ46" s="36">
        <f>AQ48*1000/AQ51</f>
        <v>214.0728476821192</v>
      </c>
      <c r="AR46" s="38"/>
      <c r="AS46" s="38"/>
      <c r="AT46" s="36">
        <f>AT48*1000/AT51</f>
        <v>169.1768826619965</v>
      </c>
      <c r="AU46" s="38"/>
      <c r="AV46" s="38"/>
      <c r="AW46" s="36">
        <f>AW48*1000/AW51</f>
        <v>186.80555555555554</v>
      </c>
      <c r="AX46" s="38"/>
      <c r="AY46" s="38"/>
      <c r="AZ46" s="36">
        <f>AZ48*1000/AZ51</f>
        <v>311.86046511627904</v>
      </c>
      <c r="BA46" s="38"/>
      <c r="BB46" s="38"/>
      <c r="BC46" s="36">
        <f>BC48*1000/BC51</f>
        <v>225.98684210526318</v>
      </c>
      <c r="BD46" s="38"/>
      <c r="BE46" s="38"/>
      <c r="BF46" s="41">
        <f>BF48*1000/BF51</f>
        <v>501.21951219512198</v>
      </c>
      <c r="BG46" s="38"/>
      <c r="BH46" s="38"/>
      <c r="BI46" s="4"/>
    </row>
    <row r="47" spans="1:61" s="2" customFormat="1" ht="18.75" customHeight="1">
      <c r="A47" s="34" t="s">
        <v>45</v>
      </c>
      <c r="B47" s="35"/>
      <c r="C47" s="35"/>
      <c r="D47" s="16">
        <f>3.97+3.32</f>
        <v>7.29</v>
      </c>
      <c r="E47" s="16"/>
      <c r="F47" s="16"/>
      <c r="G47" s="16">
        <f>3.58+3.59</f>
        <v>7.17</v>
      </c>
      <c r="H47" s="16"/>
      <c r="I47" s="16"/>
      <c r="J47" s="16">
        <v>4.2850000000000001</v>
      </c>
      <c r="K47" s="16"/>
      <c r="L47" s="16"/>
      <c r="M47" s="16">
        <v>4.7949999999999999</v>
      </c>
      <c r="N47" s="16"/>
      <c r="O47" s="16"/>
      <c r="P47" s="16">
        <v>3.45</v>
      </c>
      <c r="Q47" s="16"/>
      <c r="R47" s="16"/>
      <c r="S47" s="16">
        <v>3.335</v>
      </c>
      <c r="T47" s="16"/>
      <c r="U47" s="16"/>
      <c r="V47" s="16">
        <v>4.68</v>
      </c>
      <c r="W47" s="16"/>
      <c r="X47" s="16"/>
      <c r="Y47" s="16">
        <v>4.8499999999999996</v>
      </c>
      <c r="Z47" s="16"/>
      <c r="AA47" s="16"/>
      <c r="AB47" s="16">
        <v>4.25</v>
      </c>
      <c r="AC47" s="16"/>
      <c r="AD47" s="16"/>
      <c r="AE47" s="16">
        <v>4.3150000000000004</v>
      </c>
      <c r="AF47" s="16"/>
      <c r="AG47" s="16"/>
      <c r="AH47" s="16">
        <v>3.2949999999999999</v>
      </c>
      <c r="AI47" s="16"/>
      <c r="AJ47" s="16"/>
      <c r="AK47" s="16">
        <v>2.6850000000000001</v>
      </c>
      <c r="AL47" s="16"/>
      <c r="AM47" s="16"/>
      <c r="AN47" s="16">
        <v>3.56</v>
      </c>
      <c r="AO47" s="16"/>
      <c r="AP47" s="16"/>
      <c r="AQ47" s="16">
        <v>3.02</v>
      </c>
      <c r="AR47" s="16"/>
      <c r="AS47" s="16"/>
      <c r="AT47" s="16">
        <v>2.855</v>
      </c>
      <c r="AU47" s="16"/>
      <c r="AV47" s="16"/>
      <c r="AW47" s="16">
        <v>2.16</v>
      </c>
      <c r="AX47" s="16"/>
      <c r="AY47" s="16"/>
      <c r="AZ47" s="16">
        <v>2.15</v>
      </c>
      <c r="BA47" s="16"/>
      <c r="BB47" s="16"/>
      <c r="BC47" s="16">
        <v>1.52</v>
      </c>
      <c r="BD47" s="16"/>
      <c r="BE47" s="16"/>
      <c r="BF47" s="37">
        <v>2.0499999999999998</v>
      </c>
      <c r="BG47" s="16"/>
      <c r="BH47" s="16"/>
      <c r="BI47" s="4"/>
    </row>
    <row r="48" spans="1:61" s="2" customFormat="1" ht="18.75" customHeight="1">
      <c r="A48" s="34" t="s">
        <v>46</v>
      </c>
      <c r="B48" s="35"/>
      <c r="C48" s="35"/>
      <c r="D48" s="16">
        <f>+D47</f>
        <v>7.29</v>
      </c>
      <c r="E48" s="19"/>
      <c r="F48" s="19"/>
      <c r="G48" s="16">
        <f>+G47</f>
        <v>7.17</v>
      </c>
      <c r="H48" s="19"/>
      <c r="I48" s="19"/>
      <c r="J48" s="16">
        <f>+J47*2</f>
        <v>8.57</v>
      </c>
      <c r="K48" s="16"/>
      <c r="L48" s="16"/>
      <c r="M48" s="16">
        <f>M46*M51/1000</f>
        <v>9.59</v>
      </c>
      <c r="N48" s="16"/>
      <c r="O48" s="16"/>
      <c r="P48" s="16">
        <f>P46*P51/1000</f>
        <v>10.733333333333333</v>
      </c>
      <c r="Q48" s="16"/>
      <c r="R48" s="16"/>
      <c r="S48" s="16">
        <f>S46*S51/1000</f>
        <v>9.7018181818181812</v>
      </c>
      <c r="T48" s="16"/>
      <c r="U48" s="16"/>
      <c r="V48" s="16">
        <f>V46*V51/1000</f>
        <v>9.36</v>
      </c>
      <c r="W48" s="16"/>
      <c r="X48" s="16"/>
      <c r="Y48" s="16">
        <f>Y46*Y51/1000</f>
        <v>12.125</v>
      </c>
      <c r="Z48" s="16"/>
      <c r="AA48" s="16"/>
      <c r="AB48" s="16">
        <f>AB46*AB51/1000</f>
        <v>12.75</v>
      </c>
      <c r="AC48" s="19"/>
      <c r="AD48" s="19"/>
      <c r="AE48" s="16">
        <f>AE46*AE51/1000</f>
        <v>17.260000000000002</v>
      </c>
      <c r="AF48" s="19"/>
      <c r="AG48" s="19"/>
      <c r="AH48" s="16">
        <f>AH46*AH51/1000</f>
        <v>16.475000000000001</v>
      </c>
      <c r="AI48" s="19"/>
      <c r="AJ48" s="19"/>
      <c r="AK48" s="16">
        <f>AK46*AK51/1000</f>
        <v>16.11</v>
      </c>
      <c r="AL48" s="19"/>
      <c r="AM48" s="19"/>
      <c r="AN48" s="16">
        <f>AN49-2.7-2.65</f>
        <v>22.250000000000004</v>
      </c>
      <c r="AO48" s="16"/>
      <c r="AP48" s="16"/>
      <c r="AQ48" s="16">
        <f>AQ49-2.7</f>
        <v>21.55</v>
      </c>
      <c r="AR48" s="16"/>
      <c r="AS48" s="16"/>
      <c r="AT48" s="16">
        <f>AT49-2.7-1.5</f>
        <v>16.100000000000001</v>
      </c>
      <c r="AU48" s="16"/>
      <c r="AV48" s="16"/>
      <c r="AW48" s="16">
        <f>AW49-2.7-3</f>
        <v>13.45</v>
      </c>
      <c r="AX48" s="16"/>
      <c r="AY48" s="16"/>
      <c r="AZ48" s="16">
        <f>AZ49-2.7</f>
        <v>22.35</v>
      </c>
      <c r="BA48" s="16"/>
      <c r="BB48" s="16"/>
      <c r="BC48" s="16">
        <f>BC49-2.7-3</f>
        <v>11.45</v>
      </c>
      <c r="BD48" s="16"/>
      <c r="BE48" s="16"/>
      <c r="BF48" s="45">
        <f>BF49-2.7-3</f>
        <v>20.55</v>
      </c>
      <c r="BG48" s="16"/>
      <c r="BH48" s="16"/>
      <c r="BI48" s="4"/>
    </row>
    <row r="49" spans="1:61" s="2" customFormat="1" ht="18.75" customHeight="1">
      <c r="A49" s="42" t="s">
        <v>29</v>
      </c>
      <c r="B49" s="43"/>
      <c r="C49" s="43"/>
      <c r="D49" s="44">
        <f>+D48+5</f>
        <v>12.29</v>
      </c>
      <c r="E49" s="44"/>
      <c r="F49" s="44"/>
      <c r="G49" s="44">
        <f>+G48+5</f>
        <v>12.17</v>
      </c>
      <c r="H49" s="44"/>
      <c r="I49" s="44"/>
      <c r="J49" s="44">
        <f>+J48+5</f>
        <v>13.57</v>
      </c>
      <c r="K49" s="44"/>
      <c r="L49" s="44"/>
      <c r="M49" s="44">
        <f>+M48+5</f>
        <v>14.59</v>
      </c>
      <c r="N49" s="44"/>
      <c r="O49" s="44"/>
      <c r="P49" s="44">
        <f>+P48+5</f>
        <v>15.733333333333333</v>
      </c>
      <c r="Q49" s="44"/>
      <c r="R49" s="44"/>
      <c r="S49" s="44">
        <f>+S48+5</f>
        <v>14.701818181818181</v>
      </c>
      <c r="T49" s="44"/>
      <c r="U49" s="44"/>
      <c r="V49" s="44">
        <f>V48+13</f>
        <v>22.36</v>
      </c>
      <c r="W49" s="44"/>
      <c r="X49" s="44"/>
      <c r="Y49" s="44">
        <f>Y48+13</f>
        <v>25.125</v>
      </c>
      <c r="Z49" s="44"/>
      <c r="AA49" s="44"/>
      <c r="AB49" s="44">
        <f>AB48+13</f>
        <v>25.75</v>
      </c>
      <c r="AC49" s="44"/>
      <c r="AD49" s="44"/>
      <c r="AE49" s="44">
        <f>AE48+13</f>
        <v>30.26</v>
      </c>
      <c r="AF49" s="44"/>
      <c r="AG49" s="44"/>
      <c r="AH49" s="44">
        <f>AH48+13</f>
        <v>29.475000000000001</v>
      </c>
      <c r="AI49" s="44"/>
      <c r="AJ49" s="44"/>
      <c r="AK49" s="44">
        <f>AK48+13</f>
        <v>29.11</v>
      </c>
      <c r="AL49" s="44"/>
      <c r="AM49" s="44"/>
      <c r="AN49" s="44">
        <v>27.6</v>
      </c>
      <c r="AO49" s="44"/>
      <c r="AP49" s="44"/>
      <c r="AQ49" s="44">
        <v>24.25</v>
      </c>
      <c r="AR49" s="44"/>
      <c r="AS49" s="44"/>
      <c r="AT49" s="44">
        <v>20.3</v>
      </c>
      <c r="AU49" s="44"/>
      <c r="AV49" s="44"/>
      <c r="AW49" s="44">
        <v>19.149999999999999</v>
      </c>
      <c r="AX49" s="44"/>
      <c r="AY49" s="44"/>
      <c r="AZ49" s="44">
        <v>25.05</v>
      </c>
      <c r="BA49" s="44"/>
      <c r="BB49" s="44"/>
      <c r="BC49" s="44">
        <v>17.149999999999999</v>
      </c>
      <c r="BD49" s="44"/>
      <c r="BE49" s="44"/>
      <c r="BF49" s="45">
        <v>26.25</v>
      </c>
      <c r="BG49" s="44"/>
      <c r="BH49" s="44"/>
      <c r="BI49" s="4"/>
    </row>
    <row r="50" spans="1:61" s="2" customFormat="1" ht="18.75" customHeight="1">
      <c r="A50" s="46" t="s">
        <v>30</v>
      </c>
      <c r="B50" s="43"/>
      <c r="C50" s="43"/>
      <c r="D50" s="47" t="s">
        <v>47</v>
      </c>
      <c r="E50" s="47"/>
      <c r="F50" s="47"/>
      <c r="G50" s="47" t="s">
        <v>47</v>
      </c>
      <c r="H50" s="47"/>
      <c r="I50" s="47"/>
      <c r="J50" s="47" t="s">
        <v>47</v>
      </c>
      <c r="K50" s="47"/>
      <c r="L50" s="47"/>
      <c r="M50" s="47" t="s">
        <v>47</v>
      </c>
      <c r="N50" s="47"/>
      <c r="O50" s="47"/>
      <c r="P50" s="47" t="s">
        <v>47</v>
      </c>
      <c r="Q50" s="47"/>
      <c r="R50" s="47"/>
      <c r="S50" s="47" t="s">
        <v>47</v>
      </c>
      <c r="T50" s="47"/>
      <c r="U50" s="47"/>
      <c r="V50" s="47" t="s">
        <v>32</v>
      </c>
      <c r="W50" s="47"/>
      <c r="X50" s="47"/>
      <c r="Y50" s="47" t="s">
        <v>32</v>
      </c>
      <c r="Z50" s="47"/>
      <c r="AA50" s="47"/>
      <c r="AB50" s="47" t="s">
        <v>32</v>
      </c>
      <c r="AC50" s="47"/>
      <c r="AD50" s="47"/>
      <c r="AE50" s="47" t="s">
        <v>32</v>
      </c>
      <c r="AF50" s="47"/>
      <c r="AG50" s="47"/>
      <c r="AH50" s="47" t="s">
        <v>32</v>
      </c>
      <c r="AI50" s="47"/>
      <c r="AJ50" s="47"/>
      <c r="AK50" s="47" t="s">
        <v>32</v>
      </c>
      <c r="AL50" s="47"/>
      <c r="AM50" s="47"/>
      <c r="AN50" s="47" t="s">
        <v>33</v>
      </c>
      <c r="AO50" s="47"/>
      <c r="AP50" s="47"/>
      <c r="AQ50" s="47" t="s">
        <v>33</v>
      </c>
      <c r="AR50" s="47"/>
      <c r="AS50" s="47"/>
      <c r="AT50" s="47" t="s">
        <v>33</v>
      </c>
      <c r="AU50" s="47"/>
      <c r="AV50" s="47"/>
      <c r="AW50" s="47" t="s">
        <v>33</v>
      </c>
      <c r="AX50" s="47"/>
      <c r="AY50" s="47"/>
      <c r="AZ50" s="47" t="s">
        <v>33</v>
      </c>
      <c r="BA50" s="47"/>
      <c r="BB50" s="47"/>
      <c r="BC50" s="47" t="s">
        <v>33</v>
      </c>
      <c r="BD50" s="47"/>
      <c r="BE50" s="47"/>
      <c r="BF50" s="48" t="s">
        <v>32</v>
      </c>
      <c r="BG50" s="47"/>
      <c r="BH50" s="47"/>
      <c r="BI50" s="4"/>
    </row>
    <row r="51" spans="1:61" s="2" customFormat="1" ht="18.75" customHeight="1">
      <c r="A51" s="49" t="s">
        <v>34</v>
      </c>
      <c r="B51" s="6"/>
      <c r="C51" s="6"/>
      <c r="D51" s="50">
        <f>+D47*1000/D43</f>
        <v>607.5</v>
      </c>
      <c r="E51" s="12"/>
      <c r="F51" s="12"/>
      <c r="G51" s="50">
        <f>+G47*1000/G43</f>
        <v>448.125</v>
      </c>
      <c r="H51" s="12"/>
      <c r="I51" s="12"/>
      <c r="J51" s="50">
        <f>+J47*1000/J43</f>
        <v>428.5</v>
      </c>
      <c r="K51" s="12"/>
      <c r="L51" s="12"/>
      <c r="M51" s="50">
        <f>+M47*1000/M43</f>
        <v>399.58333333333331</v>
      </c>
      <c r="N51" s="12"/>
      <c r="O51" s="12"/>
      <c r="P51" s="50">
        <f>+P47*1000/P43</f>
        <v>383.33333333333331</v>
      </c>
      <c r="Q51" s="12"/>
      <c r="R51" s="12"/>
      <c r="S51" s="50">
        <f>+S47*1000/S43</f>
        <v>303.18181818181819</v>
      </c>
      <c r="T51" s="12"/>
      <c r="U51" s="12"/>
      <c r="V51" s="50">
        <f>+V47*1000/V43</f>
        <v>234</v>
      </c>
      <c r="W51" s="12"/>
      <c r="X51" s="12"/>
      <c r="Y51" s="50">
        <f>+Y47*1000/Y43</f>
        <v>242.5</v>
      </c>
      <c r="Z51" s="12"/>
      <c r="AA51" s="12"/>
      <c r="AB51" s="50">
        <f>+AB47*1000/AB43</f>
        <v>212.5</v>
      </c>
      <c r="AC51" s="12"/>
      <c r="AD51" s="12"/>
      <c r="AE51" s="50">
        <f>+AE47*1000/AE43</f>
        <v>215.75</v>
      </c>
      <c r="AF51" s="12"/>
      <c r="AG51" s="12"/>
      <c r="AH51" s="50">
        <f>+AH47*1000/AH43</f>
        <v>164.75</v>
      </c>
      <c r="AI51" s="12"/>
      <c r="AJ51" s="12"/>
      <c r="AK51" s="50">
        <f>+AK47*1000/AK43</f>
        <v>134.25</v>
      </c>
      <c r="AL51" s="12"/>
      <c r="AM51" s="12"/>
      <c r="AN51" s="50">
        <f>+AN47*1000/AN43</f>
        <v>122.75862068965517</v>
      </c>
      <c r="AO51" s="12"/>
      <c r="AP51" s="12"/>
      <c r="AQ51" s="50">
        <f>+AQ47*1000/AQ43</f>
        <v>100.66666666666667</v>
      </c>
      <c r="AR51" s="12"/>
      <c r="AS51" s="12"/>
      <c r="AT51" s="50">
        <f>+AT47*1000/AT43</f>
        <v>95.166666666666671</v>
      </c>
      <c r="AU51" s="12"/>
      <c r="AV51" s="12"/>
      <c r="AW51" s="50">
        <f>+AW47*1000/AW43</f>
        <v>72</v>
      </c>
      <c r="AX51" s="12"/>
      <c r="AY51" s="12"/>
      <c r="AZ51" s="50">
        <f>+AZ47*1000/AZ43</f>
        <v>71.666666666666671</v>
      </c>
      <c r="BA51" s="12"/>
      <c r="BB51" s="12"/>
      <c r="BC51" s="50">
        <f>+BC47*1000/BC43</f>
        <v>50.666666666666664</v>
      </c>
      <c r="BD51" s="12"/>
      <c r="BE51" s="12"/>
      <c r="BF51" s="51">
        <f>+BF47*1000/BF43</f>
        <v>41</v>
      </c>
      <c r="BG51" s="12"/>
      <c r="BH51" s="12"/>
      <c r="BI51" s="4"/>
    </row>
    <row r="52" spans="1:61" s="2" customFormat="1" ht="18.75" customHeight="1">
      <c r="A52" s="2" t="s">
        <v>48</v>
      </c>
      <c r="G52" s="1"/>
      <c r="K52" s="12"/>
      <c r="Q52" s="3"/>
      <c r="R52" s="3"/>
      <c r="BI52" s="4"/>
    </row>
  </sheetData>
  <mergeCells count="1">
    <mergeCell ref="A3:C3"/>
  </mergeCells>
  <phoneticPr fontId="1"/>
  <pageMargins left="0.9055118110236221" right="0.27559055118110237" top="0.55118110236220474" bottom="0.19685039370078741" header="0.51181102362204722" footer="0.23622047244094491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pane ySplit="8" topLeftCell="A9" activePane="bottomLeft" state="frozen"/>
      <selection pane="bottomLeft" activeCell="G19" sqref="G19"/>
    </sheetView>
  </sheetViews>
  <sheetFormatPr defaultRowHeight="13.5"/>
  <cols>
    <col min="1" max="1" width="6.875" style="54" customWidth="1"/>
    <col min="2" max="2" width="10.25" style="54" bestFit="1" customWidth="1"/>
    <col min="3" max="3" width="9.25" style="54" bestFit="1" customWidth="1"/>
    <col min="4" max="4" width="13.375" style="54" bestFit="1" customWidth="1"/>
    <col min="5" max="5" width="8.125" style="54" bestFit="1" customWidth="1"/>
    <col min="6" max="6" width="8.25" style="54" bestFit="1" customWidth="1"/>
    <col min="7" max="7" width="13.375" style="54" bestFit="1" customWidth="1"/>
    <col min="8" max="8" width="11" style="54" bestFit="1" customWidth="1"/>
    <col min="9" max="9" width="15.375" style="54" bestFit="1" customWidth="1"/>
    <col min="10" max="10" width="25.125" style="54" bestFit="1" customWidth="1"/>
    <col min="11" max="11" width="12.625" style="54" bestFit="1" customWidth="1"/>
    <col min="12" max="255" width="9" style="54"/>
    <col min="256" max="256" width="12.75" style="54" bestFit="1" customWidth="1"/>
    <col min="257" max="257" width="4.5" style="54" customWidth="1"/>
    <col min="258" max="261" width="9" style="54"/>
    <col min="262" max="262" width="8" style="54" customWidth="1"/>
    <col min="263" max="263" width="9.375" style="54" customWidth="1"/>
    <col min="264" max="264" width="6.25" style="54" customWidth="1"/>
    <col min="265" max="265" width="8.5" style="54" customWidth="1"/>
    <col min="266" max="266" width="20" style="54" customWidth="1"/>
    <col min="267" max="511" width="9" style="54"/>
    <col min="512" max="512" width="12.75" style="54" bestFit="1" customWidth="1"/>
    <col min="513" max="513" width="4.5" style="54" customWidth="1"/>
    <col min="514" max="517" width="9" style="54"/>
    <col min="518" max="518" width="8" style="54" customWidth="1"/>
    <col min="519" max="519" width="9.375" style="54" customWidth="1"/>
    <col min="520" max="520" width="6.25" style="54" customWidth="1"/>
    <col min="521" max="521" width="8.5" style="54" customWidth="1"/>
    <col min="522" max="522" width="20" style="54" customWidth="1"/>
    <col min="523" max="767" width="9" style="54"/>
    <col min="768" max="768" width="12.75" style="54" bestFit="1" customWidth="1"/>
    <col min="769" max="769" width="4.5" style="54" customWidth="1"/>
    <col min="770" max="773" width="9" style="54"/>
    <col min="774" max="774" width="8" style="54" customWidth="1"/>
    <col min="775" max="775" width="9.375" style="54" customWidth="1"/>
    <col min="776" max="776" width="6.25" style="54" customWidth="1"/>
    <col min="777" max="777" width="8.5" style="54" customWidth="1"/>
    <col min="778" max="778" width="20" style="54" customWidth="1"/>
    <col min="779" max="1023" width="9" style="54"/>
    <col min="1024" max="1024" width="12.75" style="54" bestFit="1" customWidth="1"/>
    <col min="1025" max="1025" width="4.5" style="54" customWidth="1"/>
    <col min="1026" max="1029" width="9" style="54"/>
    <col min="1030" max="1030" width="8" style="54" customWidth="1"/>
    <col min="1031" max="1031" width="9.375" style="54" customWidth="1"/>
    <col min="1032" max="1032" width="6.25" style="54" customWidth="1"/>
    <col min="1033" max="1033" width="8.5" style="54" customWidth="1"/>
    <col min="1034" max="1034" width="20" style="54" customWidth="1"/>
    <col min="1035" max="1279" width="9" style="54"/>
    <col min="1280" max="1280" width="12.75" style="54" bestFit="1" customWidth="1"/>
    <col min="1281" max="1281" width="4.5" style="54" customWidth="1"/>
    <col min="1282" max="1285" width="9" style="54"/>
    <col min="1286" max="1286" width="8" style="54" customWidth="1"/>
    <col min="1287" max="1287" width="9.375" style="54" customWidth="1"/>
    <col min="1288" max="1288" width="6.25" style="54" customWidth="1"/>
    <col min="1289" max="1289" width="8.5" style="54" customWidth="1"/>
    <col min="1290" max="1290" width="20" style="54" customWidth="1"/>
    <col min="1291" max="1535" width="9" style="54"/>
    <col min="1536" max="1536" width="12.75" style="54" bestFit="1" customWidth="1"/>
    <col min="1537" max="1537" width="4.5" style="54" customWidth="1"/>
    <col min="1538" max="1541" width="9" style="54"/>
    <col min="1542" max="1542" width="8" style="54" customWidth="1"/>
    <col min="1543" max="1543" width="9.375" style="54" customWidth="1"/>
    <col min="1544" max="1544" width="6.25" style="54" customWidth="1"/>
    <col min="1545" max="1545" width="8.5" style="54" customWidth="1"/>
    <col min="1546" max="1546" width="20" style="54" customWidth="1"/>
    <col min="1547" max="1791" width="9" style="54"/>
    <col min="1792" max="1792" width="12.75" style="54" bestFit="1" customWidth="1"/>
    <col min="1793" max="1793" width="4.5" style="54" customWidth="1"/>
    <col min="1794" max="1797" width="9" style="54"/>
    <col min="1798" max="1798" width="8" style="54" customWidth="1"/>
    <col min="1799" max="1799" width="9.375" style="54" customWidth="1"/>
    <col min="1800" max="1800" width="6.25" style="54" customWidth="1"/>
    <col min="1801" max="1801" width="8.5" style="54" customWidth="1"/>
    <col min="1802" max="1802" width="20" style="54" customWidth="1"/>
    <col min="1803" max="2047" width="9" style="54"/>
    <col min="2048" max="2048" width="12.75" style="54" bestFit="1" customWidth="1"/>
    <col min="2049" max="2049" width="4.5" style="54" customWidth="1"/>
    <col min="2050" max="2053" width="9" style="54"/>
    <col min="2054" max="2054" width="8" style="54" customWidth="1"/>
    <col min="2055" max="2055" width="9.375" style="54" customWidth="1"/>
    <col min="2056" max="2056" width="6.25" style="54" customWidth="1"/>
    <col min="2057" max="2057" width="8.5" style="54" customWidth="1"/>
    <col min="2058" max="2058" width="20" style="54" customWidth="1"/>
    <col min="2059" max="2303" width="9" style="54"/>
    <col min="2304" max="2304" width="12.75" style="54" bestFit="1" customWidth="1"/>
    <col min="2305" max="2305" width="4.5" style="54" customWidth="1"/>
    <col min="2306" max="2309" width="9" style="54"/>
    <col min="2310" max="2310" width="8" style="54" customWidth="1"/>
    <col min="2311" max="2311" width="9.375" style="54" customWidth="1"/>
    <col min="2312" max="2312" width="6.25" style="54" customWidth="1"/>
    <col min="2313" max="2313" width="8.5" style="54" customWidth="1"/>
    <col min="2314" max="2314" width="20" style="54" customWidth="1"/>
    <col min="2315" max="2559" width="9" style="54"/>
    <col min="2560" max="2560" width="12.75" style="54" bestFit="1" customWidth="1"/>
    <col min="2561" max="2561" width="4.5" style="54" customWidth="1"/>
    <col min="2562" max="2565" width="9" style="54"/>
    <col min="2566" max="2566" width="8" style="54" customWidth="1"/>
    <col min="2567" max="2567" width="9.375" style="54" customWidth="1"/>
    <col min="2568" max="2568" width="6.25" style="54" customWidth="1"/>
    <col min="2569" max="2569" width="8.5" style="54" customWidth="1"/>
    <col min="2570" max="2570" width="20" style="54" customWidth="1"/>
    <col min="2571" max="2815" width="9" style="54"/>
    <col min="2816" max="2816" width="12.75" style="54" bestFit="1" customWidth="1"/>
    <col min="2817" max="2817" width="4.5" style="54" customWidth="1"/>
    <col min="2818" max="2821" width="9" style="54"/>
    <col min="2822" max="2822" width="8" style="54" customWidth="1"/>
    <col min="2823" max="2823" width="9.375" style="54" customWidth="1"/>
    <col min="2824" max="2824" width="6.25" style="54" customWidth="1"/>
    <col min="2825" max="2825" width="8.5" style="54" customWidth="1"/>
    <col min="2826" max="2826" width="20" style="54" customWidth="1"/>
    <col min="2827" max="3071" width="9" style="54"/>
    <col min="3072" max="3072" width="12.75" style="54" bestFit="1" customWidth="1"/>
    <col min="3073" max="3073" width="4.5" style="54" customWidth="1"/>
    <col min="3074" max="3077" width="9" style="54"/>
    <col min="3078" max="3078" width="8" style="54" customWidth="1"/>
    <col min="3079" max="3079" width="9.375" style="54" customWidth="1"/>
    <col min="3080" max="3080" width="6.25" style="54" customWidth="1"/>
    <col min="3081" max="3081" width="8.5" style="54" customWidth="1"/>
    <col min="3082" max="3082" width="20" style="54" customWidth="1"/>
    <col min="3083" max="3327" width="9" style="54"/>
    <col min="3328" max="3328" width="12.75" style="54" bestFit="1" customWidth="1"/>
    <col min="3329" max="3329" width="4.5" style="54" customWidth="1"/>
    <col min="3330" max="3333" width="9" style="54"/>
    <col min="3334" max="3334" width="8" style="54" customWidth="1"/>
    <col min="3335" max="3335" width="9.375" style="54" customWidth="1"/>
    <col min="3336" max="3336" width="6.25" style="54" customWidth="1"/>
    <col min="3337" max="3337" width="8.5" style="54" customWidth="1"/>
    <col min="3338" max="3338" width="20" style="54" customWidth="1"/>
    <col min="3339" max="3583" width="9" style="54"/>
    <col min="3584" max="3584" width="12.75" style="54" bestFit="1" customWidth="1"/>
    <col min="3585" max="3585" width="4.5" style="54" customWidth="1"/>
    <col min="3586" max="3589" width="9" style="54"/>
    <col min="3590" max="3590" width="8" style="54" customWidth="1"/>
    <col min="3591" max="3591" width="9.375" style="54" customWidth="1"/>
    <col min="3592" max="3592" width="6.25" style="54" customWidth="1"/>
    <col min="3593" max="3593" width="8.5" style="54" customWidth="1"/>
    <col min="3594" max="3594" width="20" style="54" customWidth="1"/>
    <col min="3595" max="3839" width="9" style="54"/>
    <col min="3840" max="3840" width="12.75" style="54" bestFit="1" customWidth="1"/>
    <col min="3841" max="3841" width="4.5" style="54" customWidth="1"/>
    <col min="3842" max="3845" width="9" style="54"/>
    <col min="3846" max="3846" width="8" style="54" customWidth="1"/>
    <col min="3847" max="3847" width="9.375" style="54" customWidth="1"/>
    <col min="3848" max="3848" width="6.25" style="54" customWidth="1"/>
    <col min="3849" max="3849" width="8.5" style="54" customWidth="1"/>
    <col min="3850" max="3850" width="20" style="54" customWidth="1"/>
    <col min="3851" max="4095" width="9" style="54"/>
    <col min="4096" max="4096" width="12.75" style="54" bestFit="1" customWidth="1"/>
    <col min="4097" max="4097" width="4.5" style="54" customWidth="1"/>
    <col min="4098" max="4101" width="9" style="54"/>
    <col min="4102" max="4102" width="8" style="54" customWidth="1"/>
    <col min="4103" max="4103" width="9.375" style="54" customWidth="1"/>
    <col min="4104" max="4104" width="6.25" style="54" customWidth="1"/>
    <col min="4105" max="4105" width="8.5" style="54" customWidth="1"/>
    <col min="4106" max="4106" width="20" style="54" customWidth="1"/>
    <col min="4107" max="4351" width="9" style="54"/>
    <col min="4352" max="4352" width="12.75" style="54" bestFit="1" customWidth="1"/>
    <col min="4353" max="4353" width="4.5" style="54" customWidth="1"/>
    <col min="4354" max="4357" width="9" style="54"/>
    <col min="4358" max="4358" width="8" style="54" customWidth="1"/>
    <col min="4359" max="4359" width="9.375" style="54" customWidth="1"/>
    <col min="4360" max="4360" width="6.25" style="54" customWidth="1"/>
    <col min="4361" max="4361" width="8.5" style="54" customWidth="1"/>
    <col min="4362" max="4362" width="20" style="54" customWidth="1"/>
    <col min="4363" max="4607" width="9" style="54"/>
    <col min="4608" max="4608" width="12.75" style="54" bestFit="1" customWidth="1"/>
    <col min="4609" max="4609" width="4.5" style="54" customWidth="1"/>
    <col min="4610" max="4613" width="9" style="54"/>
    <col min="4614" max="4614" width="8" style="54" customWidth="1"/>
    <col min="4615" max="4615" width="9.375" style="54" customWidth="1"/>
    <col min="4616" max="4616" width="6.25" style="54" customWidth="1"/>
    <col min="4617" max="4617" width="8.5" style="54" customWidth="1"/>
    <col min="4618" max="4618" width="20" style="54" customWidth="1"/>
    <col min="4619" max="4863" width="9" style="54"/>
    <col min="4864" max="4864" width="12.75" style="54" bestFit="1" customWidth="1"/>
    <col min="4865" max="4865" width="4.5" style="54" customWidth="1"/>
    <col min="4866" max="4869" width="9" style="54"/>
    <col min="4870" max="4870" width="8" style="54" customWidth="1"/>
    <col min="4871" max="4871" width="9.375" style="54" customWidth="1"/>
    <col min="4872" max="4872" width="6.25" style="54" customWidth="1"/>
    <col min="4873" max="4873" width="8.5" style="54" customWidth="1"/>
    <col min="4874" max="4874" width="20" style="54" customWidth="1"/>
    <col min="4875" max="5119" width="9" style="54"/>
    <col min="5120" max="5120" width="12.75" style="54" bestFit="1" customWidth="1"/>
    <col min="5121" max="5121" width="4.5" style="54" customWidth="1"/>
    <col min="5122" max="5125" width="9" style="54"/>
    <col min="5126" max="5126" width="8" style="54" customWidth="1"/>
    <col min="5127" max="5127" width="9.375" style="54" customWidth="1"/>
    <col min="5128" max="5128" width="6.25" style="54" customWidth="1"/>
    <col min="5129" max="5129" width="8.5" style="54" customWidth="1"/>
    <col min="5130" max="5130" width="20" style="54" customWidth="1"/>
    <col min="5131" max="5375" width="9" style="54"/>
    <col min="5376" max="5376" width="12.75" style="54" bestFit="1" customWidth="1"/>
    <col min="5377" max="5377" width="4.5" style="54" customWidth="1"/>
    <col min="5378" max="5381" width="9" style="54"/>
    <col min="5382" max="5382" width="8" style="54" customWidth="1"/>
    <col min="5383" max="5383" width="9.375" style="54" customWidth="1"/>
    <col min="5384" max="5384" width="6.25" style="54" customWidth="1"/>
    <col min="5385" max="5385" width="8.5" style="54" customWidth="1"/>
    <col min="5386" max="5386" width="20" style="54" customWidth="1"/>
    <col min="5387" max="5631" width="9" style="54"/>
    <col min="5632" max="5632" width="12.75" style="54" bestFit="1" customWidth="1"/>
    <col min="5633" max="5633" width="4.5" style="54" customWidth="1"/>
    <col min="5634" max="5637" width="9" style="54"/>
    <col min="5638" max="5638" width="8" style="54" customWidth="1"/>
    <col min="5639" max="5639" width="9.375" style="54" customWidth="1"/>
    <col min="5640" max="5640" width="6.25" style="54" customWidth="1"/>
    <col min="5641" max="5641" width="8.5" style="54" customWidth="1"/>
    <col min="5642" max="5642" width="20" style="54" customWidth="1"/>
    <col min="5643" max="5887" width="9" style="54"/>
    <col min="5888" max="5888" width="12.75" style="54" bestFit="1" customWidth="1"/>
    <col min="5889" max="5889" width="4.5" style="54" customWidth="1"/>
    <col min="5890" max="5893" width="9" style="54"/>
    <col min="5894" max="5894" width="8" style="54" customWidth="1"/>
    <col min="5895" max="5895" width="9.375" style="54" customWidth="1"/>
    <col min="5896" max="5896" width="6.25" style="54" customWidth="1"/>
    <col min="5897" max="5897" width="8.5" style="54" customWidth="1"/>
    <col min="5898" max="5898" width="20" style="54" customWidth="1"/>
    <col min="5899" max="6143" width="9" style="54"/>
    <col min="6144" max="6144" width="12.75" style="54" bestFit="1" customWidth="1"/>
    <col min="6145" max="6145" width="4.5" style="54" customWidth="1"/>
    <col min="6146" max="6149" width="9" style="54"/>
    <col min="6150" max="6150" width="8" style="54" customWidth="1"/>
    <col min="6151" max="6151" width="9.375" style="54" customWidth="1"/>
    <col min="6152" max="6152" width="6.25" style="54" customWidth="1"/>
    <col min="6153" max="6153" width="8.5" style="54" customWidth="1"/>
    <col min="6154" max="6154" width="20" style="54" customWidth="1"/>
    <col min="6155" max="6399" width="9" style="54"/>
    <col min="6400" max="6400" width="12.75" style="54" bestFit="1" customWidth="1"/>
    <col min="6401" max="6401" width="4.5" style="54" customWidth="1"/>
    <col min="6402" max="6405" width="9" style="54"/>
    <col min="6406" max="6406" width="8" style="54" customWidth="1"/>
    <col min="6407" max="6407" width="9.375" style="54" customWidth="1"/>
    <col min="6408" max="6408" width="6.25" style="54" customWidth="1"/>
    <col min="6409" max="6409" width="8.5" style="54" customWidth="1"/>
    <col min="6410" max="6410" width="20" style="54" customWidth="1"/>
    <col min="6411" max="6655" width="9" style="54"/>
    <col min="6656" max="6656" width="12.75" style="54" bestFit="1" customWidth="1"/>
    <col min="6657" max="6657" width="4.5" style="54" customWidth="1"/>
    <col min="6658" max="6661" width="9" style="54"/>
    <col min="6662" max="6662" width="8" style="54" customWidth="1"/>
    <col min="6663" max="6663" width="9.375" style="54" customWidth="1"/>
    <col min="6664" max="6664" width="6.25" style="54" customWidth="1"/>
    <col min="6665" max="6665" width="8.5" style="54" customWidth="1"/>
    <col min="6666" max="6666" width="20" style="54" customWidth="1"/>
    <col min="6667" max="6911" width="9" style="54"/>
    <col min="6912" max="6912" width="12.75" style="54" bestFit="1" customWidth="1"/>
    <col min="6913" max="6913" width="4.5" style="54" customWidth="1"/>
    <col min="6914" max="6917" width="9" style="54"/>
    <col min="6918" max="6918" width="8" style="54" customWidth="1"/>
    <col min="6919" max="6919" width="9.375" style="54" customWidth="1"/>
    <col min="6920" max="6920" width="6.25" style="54" customWidth="1"/>
    <col min="6921" max="6921" width="8.5" style="54" customWidth="1"/>
    <col min="6922" max="6922" width="20" style="54" customWidth="1"/>
    <col min="6923" max="7167" width="9" style="54"/>
    <col min="7168" max="7168" width="12.75" style="54" bestFit="1" customWidth="1"/>
    <col min="7169" max="7169" width="4.5" style="54" customWidth="1"/>
    <col min="7170" max="7173" width="9" style="54"/>
    <col min="7174" max="7174" width="8" style="54" customWidth="1"/>
    <col min="7175" max="7175" width="9.375" style="54" customWidth="1"/>
    <col min="7176" max="7176" width="6.25" style="54" customWidth="1"/>
    <col min="7177" max="7177" width="8.5" style="54" customWidth="1"/>
    <col min="7178" max="7178" width="20" style="54" customWidth="1"/>
    <col min="7179" max="7423" width="9" style="54"/>
    <col min="7424" max="7424" width="12.75" style="54" bestFit="1" customWidth="1"/>
    <col min="7425" max="7425" width="4.5" style="54" customWidth="1"/>
    <col min="7426" max="7429" width="9" style="54"/>
    <col min="7430" max="7430" width="8" style="54" customWidth="1"/>
    <col min="7431" max="7431" width="9.375" style="54" customWidth="1"/>
    <col min="7432" max="7432" width="6.25" style="54" customWidth="1"/>
    <col min="7433" max="7433" width="8.5" style="54" customWidth="1"/>
    <col min="7434" max="7434" width="20" style="54" customWidth="1"/>
    <col min="7435" max="7679" width="9" style="54"/>
    <col min="7680" max="7680" width="12.75" style="54" bestFit="1" customWidth="1"/>
    <col min="7681" max="7681" width="4.5" style="54" customWidth="1"/>
    <col min="7682" max="7685" width="9" style="54"/>
    <col min="7686" max="7686" width="8" style="54" customWidth="1"/>
    <col min="7687" max="7687" width="9.375" style="54" customWidth="1"/>
    <col min="7688" max="7688" width="6.25" style="54" customWidth="1"/>
    <col min="7689" max="7689" width="8.5" style="54" customWidth="1"/>
    <col min="7690" max="7690" width="20" style="54" customWidth="1"/>
    <col min="7691" max="7935" width="9" style="54"/>
    <col min="7936" max="7936" width="12.75" style="54" bestFit="1" customWidth="1"/>
    <col min="7937" max="7937" width="4.5" style="54" customWidth="1"/>
    <col min="7938" max="7941" width="9" style="54"/>
    <col min="7942" max="7942" width="8" style="54" customWidth="1"/>
    <col min="7943" max="7943" width="9.375" style="54" customWidth="1"/>
    <col min="7944" max="7944" width="6.25" style="54" customWidth="1"/>
    <col min="7945" max="7945" width="8.5" style="54" customWidth="1"/>
    <col min="7946" max="7946" width="20" style="54" customWidth="1"/>
    <col min="7947" max="8191" width="9" style="54"/>
    <col min="8192" max="8192" width="12.75" style="54" bestFit="1" customWidth="1"/>
    <col min="8193" max="8193" width="4.5" style="54" customWidth="1"/>
    <col min="8194" max="8197" width="9" style="54"/>
    <col min="8198" max="8198" width="8" style="54" customWidth="1"/>
    <col min="8199" max="8199" width="9.375" style="54" customWidth="1"/>
    <col min="8200" max="8200" width="6.25" style="54" customWidth="1"/>
    <col min="8201" max="8201" width="8.5" style="54" customWidth="1"/>
    <col min="8202" max="8202" width="20" style="54" customWidth="1"/>
    <col min="8203" max="8447" width="9" style="54"/>
    <col min="8448" max="8448" width="12.75" style="54" bestFit="1" customWidth="1"/>
    <col min="8449" max="8449" width="4.5" style="54" customWidth="1"/>
    <col min="8450" max="8453" width="9" style="54"/>
    <col min="8454" max="8454" width="8" style="54" customWidth="1"/>
    <col min="8455" max="8455" width="9.375" style="54" customWidth="1"/>
    <col min="8456" max="8456" width="6.25" style="54" customWidth="1"/>
    <col min="8457" max="8457" width="8.5" style="54" customWidth="1"/>
    <col min="8458" max="8458" width="20" style="54" customWidth="1"/>
    <col min="8459" max="8703" width="9" style="54"/>
    <col min="8704" max="8704" width="12.75" style="54" bestFit="1" customWidth="1"/>
    <col min="8705" max="8705" width="4.5" style="54" customWidth="1"/>
    <col min="8706" max="8709" width="9" style="54"/>
    <col min="8710" max="8710" width="8" style="54" customWidth="1"/>
    <col min="8711" max="8711" width="9.375" style="54" customWidth="1"/>
    <col min="8712" max="8712" width="6.25" style="54" customWidth="1"/>
    <col min="8713" max="8713" width="8.5" style="54" customWidth="1"/>
    <col min="8714" max="8714" width="20" style="54" customWidth="1"/>
    <col min="8715" max="8959" width="9" style="54"/>
    <col min="8960" max="8960" width="12.75" style="54" bestFit="1" customWidth="1"/>
    <col min="8961" max="8961" width="4.5" style="54" customWidth="1"/>
    <col min="8962" max="8965" width="9" style="54"/>
    <col min="8966" max="8966" width="8" style="54" customWidth="1"/>
    <col min="8967" max="8967" width="9.375" style="54" customWidth="1"/>
    <col min="8968" max="8968" width="6.25" style="54" customWidth="1"/>
    <col min="8969" max="8969" width="8.5" style="54" customWidth="1"/>
    <col min="8970" max="8970" width="20" style="54" customWidth="1"/>
    <col min="8971" max="9215" width="9" style="54"/>
    <col min="9216" max="9216" width="12.75" style="54" bestFit="1" customWidth="1"/>
    <col min="9217" max="9217" width="4.5" style="54" customWidth="1"/>
    <col min="9218" max="9221" width="9" style="54"/>
    <col min="9222" max="9222" width="8" style="54" customWidth="1"/>
    <col min="9223" max="9223" width="9.375" style="54" customWidth="1"/>
    <col min="9224" max="9224" width="6.25" style="54" customWidth="1"/>
    <col min="9225" max="9225" width="8.5" style="54" customWidth="1"/>
    <col min="9226" max="9226" width="20" style="54" customWidth="1"/>
    <col min="9227" max="9471" width="9" style="54"/>
    <col min="9472" max="9472" width="12.75" style="54" bestFit="1" customWidth="1"/>
    <col min="9473" max="9473" width="4.5" style="54" customWidth="1"/>
    <col min="9474" max="9477" width="9" style="54"/>
    <col min="9478" max="9478" width="8" style="54" customWidth="1"/>
    <col min="9479" max="9479" width="9.375" style="54" customWidth="1"/>
    <col min="9480" max="9480" width="6.25" style="54" customWidth="1"/>
    <col min="9481" max="9481" width="8.5" style="54" customWidth="1"/>
    <col min="9482" max="9482" width="20" style="54" customWidth="1"/>
    <col min="9483" max="9727" width="9" style="54"/>
    <col min="9728" max="9728" width="12.75" style="54" bestFit="1" customWidth="1"/>
    <col min="9729" max="9729" width="4.5" style="54" customWidth="1"/>
    <col min="9730" max="9733" width="9" style="54"/>
    <col min="9734" max="9734" width="8" style="54" customWidth="1"/>
    <col min="9735" max="9735" width="9.375" style="54" customWidth="1"/>
    <col min="9736" max="9736" width="6.25" style="54" customWidth="1"/>
    <col min="9737" max="9737" width="8.5" style="54" customWidth="1"/>
    <col min="9738" max="9738" width="20" style="54" customWidth="1"/>
    <col min="9739" max="9983" width="9" style="54"/>
    <col min="9984" max="9984" width="12.75" style="54" bestFit="1" customWidth="1"/>
    <col min="9985" max="9985" width="4.5" style="54" customWidth="1"/>
    <col min="9986" max="9989" width="9" style="54"/>
    <col min="9990" max="9990" width="8" style="54" customWidth="1"/>
    <col min="9991" max="9991" width="9.375" style="54" customWidth="1"/>
    <col min="9992" max="9992" width="6.25" style="54" customWidth="1"/>
    <col min="9993" max="9993" width="8.5" style="54" customWidth="1"/>
    <col min="9994" max="9994" width="20" style="54" customWidth="1"/>
    <col min="9995" max="10239" width="9" style="54"/>
    <col min="10240" max="10240" width="12.75" style="54" bestFit="1" customWidth="1"/>
    <col min="10241" max="10241" width="4.5" style="54" customWidth="1"/>
    <col min="10242" max="10245" width="9" style="54"/>
    <col min="10246" max="10246" width="8" style="54" customWidth="1"/>
    <col min="10247" max="10247" width="9.375" style="54" customWidth="1"/>
    <col min="10248" max="10248" width="6.25" style="54" customWidth="1"/>
    <col min="10249" max="10249" width="8.5" style="54" customWidth="1"/>
    <col min="10250" max="10250" width="20" style="54" customWidth="1"/>
    <col min="10251" max="10495" width="9" style="54"/>
    <col min="10496" max="10496" width="12.75" style="54" bestFit="1" customWidth="1"/>
    <col min="10497" max="10497" width="4.5" style="54" customWidth="1"/>
    <col min="10498" max="10501" width="9" style="54"/>
    <col min="10502" max="10502" width="8" style="54" customWidth="1"/>
    <col min="10503" max="10503" width="9.375" style="54" customWidth="1"/>
    <col min="10504" max="10504" width="6.25" style="54" customWidth="1"/>
    <col min="10505" max="10505" width="8.5" style="54" customWidth="1"/>
    <col min="10506" max="10506" width="20" style="54" customWidth="1"/>
    <col min="10507" max="10751" width="9" style="54"/>
    <col min="10752" max="10752" width="12.75" style="54" bestFit="1" customWidth="1"/>
    <col min="10753" max="10753" width="4.5" style="54" customWidth="1"/>
    <col min="10754" max="10757" width="9" style="54"/>
    <col min="10758" max="10758" width="8" style="54" customWidth="1"/>
    <col min="10759" max="10759" width="9.375" style="54" customWidth="1"/>
    <col min="10760" max="10760" width="6.25" style="54" customWidth="1"/>
    <col min="10761" max="10761" width="8.5" style="54" customWidth="1"/>
    <col min="10762" max="10762" width="20" style="54" customWidth="1"/>
    <col min="10763" max="11007" width="9" style="54"/>
    <col min="11008" max="11008" width="12.75" style="54" bestFit="1" customWidth="1"/>
    <col min="11009" max="11009" width="4.5" style="54" customWidth="1"/>
    <col min="11010" max="11013" width="9" style="54"/>
    <col min="11014" max="11014" width="8" style="54" customWidth="1"/>
    <col min="11015" max="11015" width="9.375" style="54" customWidth="1"/>
    <col min="11016" max="11016" width="6.25" style="54" customWidth="1"/>
    <col min="11017" max="11017" width="8.5" style="54" customWidth="1"/>
    <col min="11018" max="11018" width="20" style="54" customWidth="1"/>
    <col min="11019" max="11263" width="9" style="54"/>
    <col min="11264" max="11264" width="12.75" style="54" bestFit="1" customWidth="1"/>
    <col min="11265" max="11265" width="4.5" style="54" customWidth="1"/>
    <col min="11266" max="11269" width="9" style="54"/>
    <col min="11270" max="11270" width="8" style="54" customWidth="1"/>
    <col min="11271" max="11271" width="9.375" style="54" customWidth="1"/>
    <col min="11272" max="11272" width="6.25" style="54" customWidth="1"/>
    <col min="11273" max="11273" width="8.5" style="54" customWidth="1"/>
    <col min="11274" max="11274" width="20" style="54" customWidth="1"/>
    <col min="11275" max="11519" width="9" style="54"/>
    <col min="11520" max="11520" width="12.75" style="54" bestFit="1" customWidth="1"/>
    <col min="11521" max="11521" width="4.5" style="54" customWidth="1"/>
    <col min="11522" max="11525" width="9" style="54"/>
    <col min="11526" max="11526" width="8" style="54" customWidth="1"/>
    <col min="11527" max="11527" width="9.375" style="54" customWidth="1"/>
    <col min="11528" max="11528" width="6.25" style="54" customWidth="1"/>
    <col min="11529" max="11529" width="8.5" style="54" customWidth="1"/>
    <col min="11530" max="11530" width="20" style="54" customWidth="1"/>
    <col min="11531" max="11775" width="9" style="54"/>
    <col min="11776" max="11776" width="12.75" style="54" bestFit="1" customWidth="1"/>
    <col min="11777" max="11777" width="4.5" style="54" customWidth="1"/>
    <col min="11778" max="11781" width="9" style="54"/>
    <col min="11782" max="11782" width="8" style="54" customWidth="1"/>
    <col min="11783" max="11783" width="9.375" style="54" customWidth="1"/>
    <col min="11784" max="11784" width="6.25" style="54" customWidth="1"/>
    <col min="11785" max="11785" width="8.5" style="54" customWidth="1"/>
    <col min="11786" max="11786" width="20" style="54" customWidth="1"/>
    <col min="11787" max="12031" width="9" style="54"/>
    <col min="12032" max="12032" width="12.75" style="54" bestFit="1" customWidth="1"/>
    <col min="12033" max="12033" width="4.5" style="54" customWidth="1"/>
    <col min="12034" max="12037" width="9" style="54"/>
    <col min="12038" max="12038" width="8" style="54" customWidth="1"/>
    <col min="12039" max="12039" width="9.375" style="54" customWidth="1"/>
    <col min="12040" max="12040" width="6.25" style="54" customWidth="1"/>
    <col min="12041" max="12041" width="8.5" style="54" customWidth="1"/>
    <col min="12042" max="12042" width="20" style="54" customWidth="1"/>
    <col min="12043" max="12287" width="9" style="54"/>
    <col min="12288" max="12288" width="12.75" style="54" bestFit="1" customWidth="1"/>
    <col min="12289" max="12289" width="4.5" style="54" customWidth="1"/>
    <col min="12290" max="12293" width="9" style="54"/>
    <col min="12294" max="12294" width="8" style="54" customWidth="1"/>
    <col min="12295" max="12295" width="9.375" style="54" customWidth="1"/>
    <col min="12296" max="12296" width="6.25" style="54" customWidth="1"/>
    <col min="12297" max="12297" width="8.5" style="54" customWidth="1"/>
    <col min="12298" max="12298" width="20" style="54" customWidth="1"/>
    <col min="12299" max="12543" width="9" style="54"/>
    <col min="12544" max="12544" width="12.75" style="54" bestFit="1" customWidth="1"/>
    <col min="12545" max="12545" width="4.5" style="54" customWidth="1"/>
    <col min="12546" max="12549" width="9" style="54"/>
    <col min="12550" max="12550" width="8" style="54" customWidth="1"/>
    <col min="12551" max="12551" width="9.375" style="54" customWidth="1"/>
    <col min="12552" max="12552" width="6.25" style="54" customWidth="1"/>
    <col min="12553" max="12553" width="8.5" style="54" customWidth="1"/>
    <col min="12554" max="12554" width="20" style="54" customWidth="1"/>
    <col min="12555" max="12799" width="9" style="54"/>
    <col min="12800" max="12800" width="12.75" style="54" bestFit="1" customWidth="1"/>
    <col min="12801" max="12801" width="4.5" style="54" customWidth="1"/>
    <col min="12802" max="12805" width="9" style="54"/>
    <col min="12806" max="12806" width="8" style="54" customWidth="1"/>
    <col min="12807" max="12807" width="9.375" style="54" customWidth="1"/>
    <col min="12808" max="12808" width="6.25" style="54" customWidth="1"/>
    <col min="12809" max="12809" width="8.5" style="54" customWidth="1"/>
    <col min="12810" max="12810" width="20" style="54" customWidth="1"/>
    <col min="12811" max="13055" width="9" style="54"/>
    <col min="13056" max="13056" width="12.75" style="54" bestFit="1" customWidth="1"/>
    <col min="13057" max="13057" width="4.5" style="54" customWidth="1"/>
    <col min="13058" max="13061" width="9" style="54"/>
    <col min="13062" max="13062" width="8" style="54" customWidth="1"/>
    <col min="13063" max="13063" width="9.375" style="54" customWidth="1"/>
    <col min="13064" max="13064" width="6.25" style="54" customWidth="1"/>
    <col min="13065" max="13065" width="8.5" style="54" customWidth="1"/>
    <col min="13066" max="13066" width="20" style="54" customWidth="1"/>
    <col min="13067" max="13311" width="9" style="54"/>
    <col min="13312" max="13312" width="12.75" style="54" bestFit="1" customWidth="1"/>
    <col min="13313" max="13313" width="4.5" style="54" customWidth="1"/>
    <col min="13314" max="13317" width="9" style="54"/>
    <col min="13318" max="13318" width="8" style="54" customWidth="1"/>
    <col min="13319" max="13319" width="9.375" style="54" customWidth="1"/>
    <col min="13320" max="13320" width="6.25" style="54" customWidth="1"/>
    <col min="13321" max="13321" width="8.5" style="54" customWidth="1"/>
    <col min="13322" max="13322" width="20" style="54" customWidth="1"/>
    <col min="13323" max="13567" width="9" style="54"/>
    <col min="13568" max="13568" width="12.75" style="54" bestFit="1" customWidth="1"/>
    <col min="13569" max="13569" width="4.5" style="54" customWidth="1"/>
    <col min="13570" max="13573" width="9" style="54"/>
    <col min="13574" max="13574" width="8" style="54" customWidth="1"/>
    <col min="13575" max="13575" width="9.375" style="54" customWidth="1"/>
    <col min="13576" max="13576" width="6.25" style="54" customWidth="1"/>
    <col min="13577" max="13577" width="8.5" style="54" customWidth="1"/>
    <col min="13578" max="13578" width="20" style="54" customWidth="1"/>
    <col min="13579" max="13823" width="9" style="54"/>
    <col min="13824" max="13824" width="12.75" style="54" bestFit="1" customWidth="1"/>
    <col min="13825" max="13825" width="4.5" style="54" customWidth="1"/>
    <col min="13826" max="13829" width="9" style="54"/>
    <col min="13830" max="13830" width="8" style="54" customWidth="1"/>
    <col min="13831" max="13831" width="9.375" style="54" customWidth="1"/>
    <col min="13832" max="13832" width="6.25" style="54" customWidth="1"/>
    <col min="13833" max="13833" width="8.5" style="54" customWidth="1"/>
    <col min="13834" max="13834" width="20" style="54" customWidth="1"/>
    <col min="13835" max="14079" width="9" style="54"/>
    <col min="14080" max="14080" width="12.75" style="54" bestFit="1" customWidth="1"/>
    <col min="14081" max="14081" width="4.5" style="54" customWidth="1"/>
    <col min="14082" max="14085" width="9" style="54"/>
    <col min="14086" max="14086" width="8" style="54" customWidth="1"/>
    <col min="14087" max="14087" width="9.375" style="54" customWidth="1"/>
    <col min="14088" max="14088" width="6.25" style="54" customWidth="1"/>
    <col min="14089" max="14089" width="8.5" style="54" customWidth="1"/>
    <col min="14090" max="14090" width="20" style="54" customWidth="1"/>
    <col min="14091" max="14335" width="9" style="54"/>
    <col min="14336" max="14336" width="12.75" style="54" bestFit="1" customWidth="1"/>
    <col min="14337" max="14337" width="4.5" style="54" customWidth="1"/>
    <col min="14338" max="14341" width="9" style="54"/>
    <col min="14342" max="14342" width="8" style="54" customWidth="1"/>
    <col min="14343" max="14343" width="9.375" style="54" customWidth="1"/>
    <col min="14344" max="14344" width="6.25" style="54" customWidth="1"/>
    <col min="14345" max="14345" width="8.5" style="54" customWidth="1"/>
    <col min="14346" max="14346" width="20" style="54" customWidth="1"/>
    <col min="14347" max="14591" width="9" style="54"/>
    <col min="14592" max="14592" width="12.75" style="54" bestFit="1" customWidth="1"/>
    <col min="14593" max="14593" width="4.5" style="54" customWidth="1"/>
    <col min="14594" max="14597" width="9" style="54"/>
    <col min="14598" max="14598" width="8" style="54" customWidth="1"/>
    <col min="14599" max="14599" width="9.375" style="54" customWidth="1"/>
    <col min="14600" max="14600" width="6.25" style="54" customWidth="1"/>
    <col min="14601" max="14601" width="8.5" style="54" customWidth="1"/>
    <col min="14602" max="14602" width="20" style="54" customWidth="1"/>
    <col min="14603" max="14847" width="9" style="54"/>
    <col min="14848" max="14848" width="12.75" style="54" bestFit="1" customWidth="1"/>
    <col min="14849" max="14849" width="4.5" style="54" customWidth="1"/>
    <col min="14850" max="14853" width="9" style="54"/>
    <col min="14854" max="14854" width="8" style="54" customWidth="1"/>
    <col min="14855" max="14855" width="9.375" style="54" customWidth="1"/>
    <col min="14856" max="14856" width="6.25" style="54" customWidth="1"/>
    <col min="14857" max="14857" width="8.5" style="54" customWidth="1"/>
    <col min="14858" max="14858" width="20" style="54" customWidth="1"/>
    <col min="14859" max="15103" width="9" style="54"/>
    <col min="15104" max="15104" width="12.75" style="54" bestFit="1" customWidth="1"/>
    <col min="15105" max="15105" width="4.5" style="54" customWidth="1"/>
    <col min="15106" max="15109" width="9" style="54"/>
    <col min="15110" max="15110" width="8" style="54" customWidth="1"/>
    <col min="15111" max="15111" width="9.375" style="54" customWidth="1"/>
    <col min="15112" max="15112" width="6.25" style="54" customWidth="1"/>
    <col min="15113" max="15113" width="8.5" style="54" customWidth="1"/>
    <col min="15114" max="15114" width="20" style="54" customWidth="1"/>
    <col min="15115" max="15359" width="9" style="54"/>
    <col min="15360" max="15360" width="12.75" style="54" bestFit="1" customWidth="1"/>
    <col min="15361" max="15361" width="4.5" style="54" customWidth="1"/>
    <col min="15362" max="15365" width="9" style="54"/>
    <col min="15366" max="15366" width="8" style="54" customWidth="1"/>
    <col min="15367" max="15367" width="9.375" style="54" customWidth="1"/>
    <col min="15368" max="15368" width="6.25" style="54" customWidth="1"/>
    <col min="15369" max="15369" width="8.5" style="54" customWidth="1"/>
    <col min="15370" max="15370" width="20" style="54" customWidth="1"/>
    <col min="15371" max="15615" width="9" style="54"/>
    <col min="15616" max="15616" width="12.75" style="54" bestFit="1" customWidth="1"/>
    <col min="15617" max="15617" width="4.5" style="54" customWidth="1"/>
    <col min="15618" max="15621" width="9" style="54"/>
    <col min="15622" max="15622" width="8" style="54" customWidth="1"/>
    <col min="15623" max="15623" width="9.375" style="54" customWidth="1"/>
    <col min="15624" max="15624" width="6.25" style="54" customWidth="1"/>
    <col min="15625" max="15625" width="8.5" style="54" customWidth="1"/>
    <col min="15626" max="15626" width="20" style="54" customWidth="1"/>
    <col min="15627" max="15871" width="9" style="54"/>
    <col min="15872" max="15872" width="12.75" style="54" bestFit="1" customWidth="1"/>
    <col min="15873" max="15873" width="4.5" style="54" customWidth="1"/>
    <col min="15874" max="15877" width="9" style="54"/>
    <col min="15878" max="15878" width="8" style="54" customWidth="1"/>
    <col min="15879" max="15879" width="9.375" style="54" customWidth="1"/>
    <col min="15880" max="15880" width="6.25" style="54" customWidth="1"/>
    <col min="15881" max="15881" width="8.5" style="54" customWidth="1"/>
    <col min="15882" max="15882" width="20" style="54" customWidth="1"/>
    <col min="15883" max="16127" width="9" style="54"/>
    <col min="16128" max="16128" width="12.75" style="54" bestFit="1" customWidth="1"/>
    <col min="16129" max="16129" width="4.5" style="54" customWidth="1"/>
    <col min="16130" max="16133" width="9" style="54"/>
    <col min="16134" max="16134" width="8" style="54" customWidth="1"/>
    <col min="16135" max="16135" width="9.375" style="54" customWidth="1"/>
    <col min="16136" max="16136" width="6.25" style="54" customWidth="1"/>
    <col min="16137" max="16137" width="8.5" style="54" customWidth="1"/>
    <col min="16138" max="16138" width="20" style="54" customWidth="1"/>
    <col min="16139" max="16384" width="9" style="54"/>
  </cols>
  <sheetData>
    <row r="1" spans="1:12">
      <c r="A1" s="76" t="s">
        <v>61</v>
      </c>
      <c r="C1" s="77"/>
      <c r="D1" s="78"/>
      <c r="E1" s="78"/>
      <c r="F1" s="78"/>
      <c r="G1" s="78"/>
      <c r="H1" s="78"/>
      <c r="I1" s="78"/>
      <c r="J1" s="78"/>
    </row>
    <row r="2" spans="1:12">
      <c r="E2" s="80" t="s">
        <v>62</v>
      </c>
      <c r="F2" s="81" t="s">
        <v>63</v>
      </c>
      <c r="G2" s="81" t="s">
        <v>64</v>
      </c>
      <c r="H2" s="81" t="s">
        <v>65</v>
      </c>
      <c r="I2" s="78"/>
      <c r="J2" s="82"/>
      <c r="K2" s="63"/>
      <c r="L2" s="61"/>
    </row>
    <row r="3" spans="1:12">
      <c r="A3" s="54" t="s">
        <v>349</v>
      </c>
      <c r="C3" s="68"/>
      <c r="D3" s="68"/>
      <c r="E3" s="78"/>
      <c r="F3" s="83" t="s">
        <v>66</v>
      </c>
      <c r="G3" s="83" t="s">
        <v>67</v>
      </c>
      <c r="H3" s="83" t="s">
        <v>67</v>
      </c>
      <c r="I3" s="78"/>
      <c r="J3" s="82"/>
      <c r="K3" s="63"/>
      <c r="L3" s="61"/>
    </row>
    <row r="4" spans="1:12">
      <c r="A4" s="84" t="s">
        <v>115</v>
      </c>
      <c r="B4" s="84"/>
      <c r="C4" s="69"/>
      <c r="D4" s="68"/>
      <c r="E4" s="78"/>
      <c r="F4" s="83" t="s">
        <v>69</v>
      </c>
      <c r="G4" s="83" t="s">
        <v>70</v>
      </c>
      <c r="H4" s="83" t="s">
        <v>70</v>
      </c>
      <c r="I4" s="78"/>
      <c r="J4" s="82"/>
      <c r="K4" s="63"/>
      <c r="L4" s="61"/>
    </row>
    <row r="5" spans="1:12">
      <c r="A5" s="54" t="s">
        <v>71</v>
      </c>
      <c r="B5" s="239" t="s">
        <v>348</v>
      </c>
      <c r="C5" s="69"/>
      <c r="D5" s="68"/>
      <c r="E5" s="78"/>
      <c r="F5" s="81" t="s">
        <v>72</v>
      </c>
      <c r="G5" s="83" t="s">
        <v>73</v>
      </c>
      <c r="H5" s="83" t="s">
        <v>73</v>
      </c>
      <c r="I5" s="78"/>
      <c r="J5" s="82"/>
      <c r="K5" s="63"/>
      <c r="L5" s="61"/>
    </row>
    <row r="6" spans="1:12">
      <c r="C6" s="69"/>
      <c r="D6" s="68"/>
      <c r="E6" s="78"/>
      <c r="F6" s="78"/>
      <c r="G6" s="83" t="s">
        <v>74</v>
      </c>
      <c r="H6" s="83" t="s">
        <v>74</v>
      </c>
      <c r="I6" s="78"/>
    </row>
    <row r="7" spans="1:12">
      <c r="A7" s="84"/>
      <c r="B7" s="84"/>
      <c r="C7" s="69"/>
      <c r="D7" s="68"/>
      <c r="E7" s="78"/>
      <c r="F7" s="78"/>
      <c r="G7" s="81" t="s">
        <v>75</v>
      </c>
      <c r="H7" s="81" t="s">
        <v>76</v>
      </c>
      <c r="I7" s="78"/>
      <c r="J7" s="78"/>
    </row>
    <row r="8" spans="1:12">
      <c r="A8" s="86" t="s">
        <v>77</v>
      </c>
      <c r="B8" s="88" t="s">
        <v>78</v>
      </c>
      <c r="C8" s="89" t="s">
        <v>79</v>
      </c>
      <c r="D8" s="89" t="s">
        <v>80</v>
      </c>
      <c r="E8" s="89" t="s">
        <v>81</v>
      </c>
      <c r="F8" s="89" t="s">
        <v>82</v>
      </c>
      <c r="G8" s="89" t="s">
        <v>83</v>
      </c>
      <c r="H8" s="89" t="s">
        <v>84</v>
      </c>
      <c r="I8" s="89" t="s">
        <v>85</v>
      </c>
      <c r="J8" s="88" t="s">
        <v>86</v>
      </c>
      <c r="K8" s="72" t="s">
        <v>87</v>
      </c>
    </row>
    <row r="9" spans="1:12">
      <c r="A9" s="73">
        <v>1</v>
      </c>
      <c r="B9" s="79" t="s">
        <v>10</v>
      </c>
      <c r="C9" s="54">
        <v>318</v>
      </c>
      <c r="D9" s="54">
        <v>273</v>
      </c>
      <c r="E9" s="54">
        <v>284.89999999999998</v>
      </c>
      <c r="F9" s="54">
        <v>2</v>
      </c>
      <c r="G9" s="54">
        <v>1.5</v>
      </c>
      <c r="H9" s="54">
        <v>1</v>
      </c>
      <c r="I9" s="54">
        <v>2.2000000000000002</v>
      </c>
      <c r="J9" s="90" t="s">
        <v>116</v>
      </c>
      <c r="K9" s="73" t="s">
        <v>117</v>
      </c>
    </row>
    <row r="10" spans="1:12">
      <c r="A10" s="54">
        <v>2</v>
      </c>
      <c r="B10" s="79" t="s">
        <v>10</v>
      </c>
      <c r="C10" s="54">
        <v>396</v>
      </c>
      <c r="D10" s="54">
        <v>253</v>
      </c>
      <c r="E10" s="54">
        <v>257</v>
      </c>
      <c r="F10" s="54">
        <v>2</v>
      </c>
      <c r="G10" s="54">
        <v>6.6</v>
      </c>
      <c r="H10" s="54">
        <v>2</v>
      </c>
      <c r="I10" s="54">
        <v>0</v>
      </c>
      <c r="J10" s="91"/>
      <c r="K10" s="73"/>
    </row>
    <row r="11" spans="1:12">
      <c r="A11" s="54">
        <v>3</v>
      </c>
      <c r="B11" s="79" t="s">
        <v>10</v>
      </c>
      <c r="C11" s="54">
        <v>303</v>
      </c>
      <c r="D11" s="54">
        <v>258</v>
      </c>
      <c r="E11" s="54">
        <v>312</v>
      </c>
      <c r="F11" s="54">
        <v>2</v>
      </c>
      <c r="G11" s="54">
        <v>17.2</v>
      </c>
      <c r="H11" s="54">
        <v>2</v>
      </c>
      <c r="I11" s="54">
        <v>0.8</v>
      </c>
      <c r="J11" s="91" t="s">
        <v>118</v>
      </c>
      <c r="K11" s="73">
        <v>21</v>
      </c>
    </row>
    <row r="12" spans="1:12">
      <c r="A12" s="54">
        <v>4</v>
      </c>
      <c r="B12" s="79" t="s">
        <v>10</v>
      </c>
      <c r="C12" s="54">
        <v>298</v>
      </c>
      <c r="D12" s="54">
        <v>252</v>
      </c>
      <c r="E12" s="54">
        <v>283.3</v>
      </c>
      <c r="F12" s="54">
        <v>2</v>
      </c>
      <c r="G12" s="54">
        <v>11.4</v>
      </c>
      <c r="H12" s="54">
        <v>2</v>
      </c>
      <c r="I12" s="54">
        <v>4.5</v>
      </c>
      <c r="J12" s="91" t="s">
        <v>119</v>
      </c>
      <c r="K12" s="73">
        <v>14</v>
      </c>
    </row>
    <row r="13" spans="1:12">
      <c r="A13" s="54">
        <v>5</v>
      </c>
      <c r="B13" s="79" t="s">
        <v>10</v>
      </c>
      <c r="C13" s="54">
        <v>301</v>
      </c>
      <c r="D13" s="54">
        <v>257</v>
      </c>
      <c r="E13" s="54">
        <v>266.8</v>
      </c>
      <c r="F13" s="54">
        <v>2</v>
      </c>
      <c r="G13" s="54">
        <v>8.8000000000000007</v>
      </c>
      <c r="H13" s="54">
        <v>2</v>
      </c>
      <c r="I13" s="54">
        <v>1.1000000000000001</v>
      </c>
      <c r="J13" s="91" t="s">
        <v>120</v>
      </c>
      <c r="K13" s="73">
        <v>25</v>
      </c>
    </row>
    <row r="14" spans="1:12">
      <c r="A14" s="54">
        <v>6</v>
      </c>
      <c r="B14" s="79" t="s">
        <v>10</v>
      </c>
      <c r="C14" s="54">
        <v>299</v>
      </c>
      <c r="D14" s="54">
        <v>249</v>
      </c>
      <c r="E14" s="54">
        <v>278.89999999999998</v>
      </c>
      <c r="F14" s="54">
        <v>1</v>
      </c>
      <c r="G14" s="54">
        <v>2.2999999999999998</v>
      </c>
      <c r="H14" s="54">
        <v>1</v>
      </c>
      <c r="I14" s="54">
        <v>0</v>
      </c>
      <c r="J14" s="91"/>
      <c r="K14" s="73"/>
    </row>
    <row r="15" spans="1:12">
      <c r="A15" s="54">
        <v>7</v>
      </c>
      <c r="B15" s="79" t="s">
        <v>10</v>
      </c>
      <c r="C15" s="54">
        <v>306</v>
      </c>
      <c r="D15" s="54">
        <v>257</v>
      </c>
      <c r="E15" s="54">
        <v>274.5</v>
      </c>
      <c r="F15" s="54">
        <v>1</v>
      </c>
      <c r="G15" s="54">
        <v>2.4</v>
      </c>
      <c r="H15" s="54">
        <v>1</v>
      </c>
      <c r="I15" s="54">
        <v>0.6</v>
      </c>
      <c r="J15" s="91" t="s">
        <v>119</v>
      </c>
      <c r="K15" s="73">
        <v>14</v>
      </c>
    </row>
    <row r="16" spans="1:12">
      <c r="A16" s="54">
        <v>8</v>
      </c>
      <c r="B16" s="79" t="s">
        <v>10</v>
      </c>
      <c r="C16" s="54">
        <v>299</v>
      </c>
      <c r="D16" s="54">
        <v>256</v>
      </c>
      <c r="E16" s="54">
        <v>237.7</v>
      </c>
      <c r="F16" s="54">
        <v>2</v>
      </c>
      <c r="G16" s="54">
        <v>9.1</v>
      </c>
      <c r="H16" s="54">
        <v>2</v>
      </c>
      <c r="I16" s="54">
        <v>2.8</v>
      </c>
      <c r="J16" s="91" t="s">
        <v>119</v>
      </c>
      <c r="K16" s="73">
        <v>14</v>
      </c>
    </row>
    <row r="17" spans="1:11">
      <c r="A17" s="54">
        <v>9</v>
      </c>
      <c r="B17" s="79" t="s">
        <v>10</v>
      </c>
      <c r="C17" s="54">
        <v>302</v>
      </c>
      <c r="D17" s="54">
        <v>259</v>
      </c>
      <c r="E17" s="54">
        <v>284.5</v>
      </c>
      <c r="F17" s="54">
        <v>2</v>
      </c>
      <c r="G17" s="54">
        <v>7.9</v>
      </c>
      <c r="H17" s="54">
        <v>2</v>
      </c>
      <c r="I17" s="54">
        <v>2.1</v>
      </c>
      <c r="J17" s="91" t="s">
        <v>121</v>
      </c>
      <c r="K17" s="73" t="s">
        <v>122</v>
      </c>
    </row>
    <row r="18" spans="1:11">
      <c r="A18" s="54">
        <v>10</v>
      </c>
      <c r="B18" s="79" t="s">
        <v>10</v>
      </c>
      <c r="C18" s="54">
        <v>299</v>
      </c>
      <c r="D18" s="54">
        <v>254</v>
      </c>
      <c r="E18" s="54">
        <v>266.39999999999998</v>
      </c>
      <c r="F18" s="54">
        <v>2</v>
      </c>
      <c r="G18" s="54">
        <v>1.2</v>
      </c>
      <c r="H18" s="54">
        <v>1</v>
      </c>
      <c r="I18" s="54">
        <v>1.2</v>
      </c>
      <c r="J18" s="91" t="s">
        <v>123</v>
      </c>
      <c r="K18" s="73" t="s">
        <v>124</v>
      </c>
    </row>
    <row r="19" spans="1:11">
      <c r="A19" s="54">
        <v>11</v>
      </c>
      <c r="B19" s="79" t="s">
        <v>10</v>
      </c>
      <c r="C19" s="54">
        <v>293</v>
      </c>
      <c r="D19" s="54">
        <v>248</v>
      </c>
      <c r="E19" s="54">
        <v>249.8</v>
      </c>
      <c r="F19" s="54">
        <v>1</v>
      </c>
      <c r="G19" s="54">
        <v>2</v>
      </c>
      <c r="H19" s="54">
        <v>1</v>
      </c>
      <c r="I19" s="54">
        <v>0</v>
      </c>
      <c r="J19" s="91"/>
      <c r="K19" s="73"/>
    </row>
    <row r="20" spans="1:11">
      <c r="A20" s="54">
        <v>12</v>
      </c>
      <c r="B20" s="79" t="s">
        <v>10</v>
      </c>
      <c r="C20" s="54">
        <v>300</v>
      </c>
      <c r="D20" s="54">
        <v>254</v>
      </c>
      <c r="E20" s="54">
        <v>247.4</v>
      </c>
      <c r="F20" s="54">
        <v>1</v>
      </c>
      <c r="G20" s="54">
        <v>2.7</v>
      </c>
      <c r="H20" s="54">
        <v>1</v>
      </c>
      <c r="I20" s="54">
        <v>1.4</v>
      </c>
      <c r="J20" s="91" t="s">
        <v>125</v>
      </c>
      <c r="K20" s="73" t="s">
        <v>126</v>
      </c>
    </row>
    <row r="21" spans="1:11">
      <c r="A21" s="54">
        <v>13</v>
      </c>
      <c r="B21" s="79" t="s">
        <v>10</v>
      </c>
      <c r="C21" s="54">
        <v>304</v>
      </c>
      <c r="D21" s="54">
        <v>259</v>
      </c>
      <c r="E21" s="54">
        <v>286</v>
      </c>
      <c r="F21" s="54">
        <v>2</v>
      </c>
      <c r="G21" s="54">
        <v>9.9</v>
      </c>
      <c r="H21" s="54">
        <v>2</v>
      </c>
      <c r="I21" s="54">
        <v>1.6</v>
      </c>
      <c r="J21" s="91" t="s">
        <v>127</v>
      </c>
      <c r="K21" s="73" t="s">
        <v>128</v>
      </c>
    </row>
    <row r="22" spans="1:11">
      <c r="A22" s="54">
        <v>14</v>
      </c>
      <c r="B22" s="79" t="s">
        <v>10</v>
      </c>
      <c r="C22" s="54">
        <v>303</v>
      </c>
      <c r="D22" s="54">
        <v>256</v>
      </c>
      <c r="E22" s="54">
        <v>305.60000000000002</v>
      </c>
      <c r="F22" s="54">
        <v>2</v>
      </c>
      <c r="G22" s="54">
        <v>13.5</v>
      </c>
      <c r="H22" s="54">
        <v>2</v>
      </c>
      <c r="I22" s="54">
        <v>1.6</v>
      </c>
      <c r="J22" s="91" t="s">
        <v>129</v>
      </c>
      <c r="K22" s="73" t="s">
        <v>130</v>
      </c>
    </row>
    <row r="23" spans="1:11">
      <c r="A23" s="54">
        <v>15</v>
      </c>
      <c r="B23" s="79" t="s">
        <v>10</v>
      </c>
      <c r="C23" s="54">
        <v>306</v>
      </c>
      <c r="D23" s="54">
        <v>261</v>
      </c>
      <c r="E23" s="54">
        <v>300.8</v>
      </c>
      <c r="F23" s="54">
        <v>2</v>
      </c>
      <c r="G23" s="54">
        <v>1</v>
      </c>
      <c r="H23" s="54">
        <v>1</v>
      </c>
      <c r="I23" s="54">
        <v>2.1</v>
      </c>
      <c r="J23" s="91" t="s">
        <v>131</v>
      </c>
      <c r="K23" s="73">
        <v>23</v>
      </c>
    </row>
    <row r="24" spans="1:11">
      <c r="A24" s="54">
        <v>16</v>
      </c>
      <c r="B24" s="79" t="s">
        <v>10</v>
      </c>
      <c r="C24" s="54">
        <v>298</v>
      </c>
      <c r="D24" s="54">
        <v>253</v>
      </c>
      <c r="E24" s="54">
        <v>242.6</v>
      </c>
      <c r="F24" s="54">
        <v>1</v>
      </c>
      <c r="G24" s="54">
        <v>2.5</v>
      </c>
      <c r="H24" s="54">
        <v>1</v>
      </c>
      <c r="I24" s="54">
        <v>0.9</v>
      </c>
      <c r="J24" s="91" t="s">
        <v>132</v>
      </c>
      <c r="K24" s="73">
        <v>20</v>
      </c>
    </row>
    <row r="25" spans="1:11">
      <c r="A25" s="54">
        <v>17</v>
      </c>
      <c r="B25" s="79" t="s">
        <v>10</v>
      </c>
      <c r="C25" s="54">
        <v>305</v>
      </c>
      <c r="D25" s="54">
        <v>258</v>
      </c>
      <c r="E25" s="54">
        <v>273.60000000000002</v>
      </c>
      <c r="F25" s="54">
        <v>2</v>
      </c>
      <c r="G25" s="54">
        <v>8.8000000000000007</v>
      </c>
      <c r="H25" s="54">
        <v>2</v>
      </c>
      <c r="I25" s="54">
        <v>2</v>
      </c>
      <c r="J25" s="91" t="s">
        <v>133</v>
      </c>
      <c r="K25" s="73" t="s">
        <v>106</v>
      </c>
    </row>
    <row r="26" spans="1:11">
      <c r="A26" s="54">
        <v>18</v>
      </c>
      <c r="B26" s="79" t="s">
        <v>10</v>
      </c>
      <c r="C26" s="54">
        <v>299</v>
      </c>
      <c r="D26" s="54">
        <v>256</v>
      </c>
      <c r="E26" s="54">
        <v>253.5</v>
      </c>
      <c r="F26" s="54">
        <v>2</v>
      </c>
      <c r="G26" s="54">
        <v>16.2</v>
      </c>
      <c r="H26" s="54">
        <v>2</v>
      </c>
      <c r="I26" s="54">
        <v>1.1000000000000001</v>
      </c>
      <c r="J26" s="91" t="s">
        <v>119</v>
      </c>
      <c r="K26" s="73">
        <v>14</v>
      </c>
    </row>
    <row r="27" spans="1:11">
      <c r="A27" s="54">
        <v>19</v>
      </c>
      <c r="B27" s="79" t="s">
        <v>10</v>
      </c>
      <c r="C27" s="54">
        <v>301</v>
      </c>
      <c r="D27" s="54">
        <v>259</v>
      </c>
      <c r="E27" s="54">
        <v>274.3</v>
      </c>
      <c r="F27" s="54">
        <v>2</v>
      </c>
      <c r="G27" s="54">
        <v>7.2</v>
      </c>
      <c r="H27" s="54">
        <v>2</v>
      </c>
      <c r="I27" s="54">
        <v>1.1000000000000001</v>
      </c>
      <c r="J27" s="91" t="s">
        <v>119</v>
      </c>
      <c r="K27" s="73">
        <v>14</v>
      </c>
    </row>
    <row r="28" spans="1:11">
      <c r="A28" s="54">
        <v>20</v>
      </c>
      <c r="B28" s="79" t="s">
        <v>10</v>
      </c>
      <c r="C28" s="54">
        <v>306</v>
      </c>
      <c r="D28" s="54">
        <v>259</v>
      </c>
      <c r="E28" s="54">
        <v>285.89999999999998</v>
      </c>
      <c r="F28" s="54">
        <v>2</v>
      </c>
      <c r="G28" s="54">
        <v>12.7</v>
      </c>
      <c r="H28" s="54">
        <v>2</v>
      </c>
      <c r="I28" s="54">
        <v>1.8</v>
      </c>
      <c r="J28" s="91" t="s">
        <v>127</v>
      </c>
      <c r="K28" s="73" t="s">
        <v>128</v>
      </c>
    </row>
    <row r="29" spans="1:11">
      <c r="A29" s="54">
        <v>21</v>
      </c>
      <c r="B29" s="79" t="s">
        <v>10</v>
      </c>
      <c r="C29" s="54">
        <v>307</v>
      </c>
      <c r="D29" s="54">
        <v>262</v>
      </c>
      <c r="E29" s="54">
        <v>260.8</v>
      </c>
      <c r="F29" s="54">
        <v>2</v>
      </c>
      <c r="G29" s="54">
        <v>9.9</v>
      </c>
      <c r="H29" s="54">
        <v>2</v>
      </c>
      <c r="I29" s="54">
        <v>0.6</v>
      </c>
      <c r="J29" s="91" t="s">
        <v>120</v>
      </c>
      <c r="K29" s="73">
        <v>25</v>
      </c>
    </row>
    <row r="30" spans="1:11">
      <c r="A30" s="54">
        <v>22</v>
      </c>
      <c r="B30" s="79" t="s">
        <v>10</v>
      </c>
      <c r="C30" s="54">
        <v>298</v>
      </c>
      <c r="D30" s="54">
        <v>254</v>
      </c>
      <c r="E30" s="54">
        <v>233.2</v>
      </c>
      <c r="F30" s="54">
        <v>2</v>
      </c>
      <c r="G30" s="54">
        <v>1</v>
      </c>
      <c r="H30" s="54">
        <v>1</v>
      </c>
      <c r="I30" s="54">
        <v>2.1</v>
      </c>
      <c r="J30" s="91" t="s">
        <v>120</v>
      </c>
      <c r="K30" s="73">
        <v>25</v>
      </c>
    </row>
    <row r="31" spans="1:11">
      <c r="A31" s="54">
        <v>23</v>
      </c>
      <c r="B31" s="79" t="s">
        <v>10</v>
      </c>
      <c r="C31" s="54">
        <v>298</v>
      </c>
      <c r="D31" s="54">
        <v>254</v>
      </c>
      <c r="E31" s="54">
        <v>260.2</v>
      </c>
      <c r="F31" s="54">
        <v>1</v>
      </c>
      <c r="G31" s="54">
        <v>2.5</v>
      </c>
      <c r="H31" s="54">
        <v>1</v>
      </c>
      <c r="I31" s="54">
        <v>3.6</v>
      </c>
      <c r="J31" s="91" t="s">
        <v>120</v>
      </c>
      <c r="K31" s="73">
        <v>25</v>
      </c>
    </row>
    <row r="32" spans="1:11">
      <c r="A32" s="54">
        <v>24</v>
      </c>
      <c r="B32" s="79" t="s">
        <v>10</v>
      </c>
      <c r="C32" s="54">
        <v>292</v>
      </c>
      <c r="D32" s="54">
        <v>249</v>
      </c>
      <c r="E32" s="54">
        <v>244.7</v>
      </c>
      <c r="F32" s="54">
        <v>1</v>
      </c>
      <c r="G32" s="54">
        <v>0.6</v>
      </c>
      <c r="H32" s="54">
        <v>1</v>
      </c>
      <c r="I32" s="54">
        <v>3.1</v>
      </c>
      <c r="J32" s="91" t="s">
        <v>120</v>
      </c>
      <c r="K32" s="73">
        <v>25</v>
      </c>
    </row>
    <row r="33" spans="1:11">
      <c r="A33" s="54">
        <v>25</v>
      </c>
      <c r="B33" s="79" t="s">
        <v>10</v>
      </c>
      <c r="C33" s="54">
        <v>303</v>
      </c>
      <c r="D33" s="54">
        <v>258</v>
      </c>
      <c r="E33" s="54">
        <v>249.1</v>
      </c>
      <c r="F33" s="54">
        <v>1</v>
      </c>
      <c r="G33" s="54">
        <v>3.5</v>
      </c>
      <c r="H33" s="54">
        <v>2</v>
      </c>
      <c r="I33" s="54">
        <v>1.3</v>
      </c>
      <c r="J33" s="91" t="s">
        <v>120</v>
      </c>
      <c r="K33" s="73">
        <v>25</v>
      </c>
    </row>
    <row r="34" spans="1:11">
      <c r="A34" s="54">
        <v>26</v>
      </c>
      <c r="B34" s="79" t="s">
        <v>10</v>
      </c>
      <c r="C34" s="54">
        <v>301</v>
      </c>
      <c r="D34" s="54">
        <v>257</v>
      </c>
      <c r="E34" s="54">
        <v>267.2</v>
      </c>
      <c r="F34" s="54">
        <v>1</v>
      </c>
      <c r="G34" s="54">
        <v>2.8</v>
      </c>
      <c r="H34" s="54">
        <v>1</v>
      </c>
      <c r="I34" s="54">
        <v>2.2999999999999998</v>
      </c>
      <c r="J34" s="91" t="s">
        <v>133</v>
      </c>
      <c r="K34" s="73" t="s">
        <v>106</v>
      </c>
    </row>
    <row r="35" spans="1:11">
      <c r="A35" s="54">
        <v>27</v>
      </c>
      <c r="B35" s="79" t="s">
        <v>10</v>
      </c>
      <c r="C35" s="54">
        <v>302</v>
      </c>
      <c r="D35" s="54">
        <v>257</v>
      </c>
      <c r="E35" s="54">
        <v>251.5</v>
      </c>
      <c r="F35" s="54">
        <v>2</v>
      </c>
      <c r="G35" s="54">
        <v>0.9</v>
      </c>
      <c r="H35" s="54">
        <v>1</v>
      </c>
      <c r="I35" s="54">
        <v>0.9</v>
      </c>
      <c r="J35" s="91" t="s">
        <v>132</v>
      </c>
      <c r="K35" s="73">
        <v>20</v>
      </c>
    </row>
    <row r="36" spans="1:11">
      <c r="A36" s="54">
        <v>28</v>
      </c>
      <c r="B36" s="79" t="s">
        <v>10</v>
      </c>
      <c r="C36" s="54">
        <v>302</v>
      </c>
      <c r="D36" s="54">
        <v>254</v>
      </c>
      <c r="E36" s="54">
        <v>259.8</v>
      </c>
      <c r="F36" s="54">
        <v>2</v>
      </c>
      <c r="G36" s="54">
        <v>5.9</v>
      </c>
      <c r="H36" s="54">
        <v>2</v>
      </c>
      <c r="I36" s="54">
        <v>0.8</v>
      </c>
      <c r="J36" s="91" t="s">
        <v>119</v>
      </c>
      <c r="K36" s="73">
        <v>14</v>
      </c>
    </row>
    <row r="37" spans="1:11">
      <c r="A37" s="54">
        <v>29</v>
      </c>
      <c r="B37" s="79" t="s">
        <v>10</v>
      </c>
      <c r="C37" s="54">
        <v>300</v>
      </c>
      <c r="D37" s="54">
        <v>253</v>
      </c>
      <c r="E37" s="54">
        <v>244.4</v>
      </c>
      <c r="F37" s="54">
        <v>2</v>
      </c>
      <c r="G37" s="54">
        <v>4.5</v>
      </c>
      <c r="H37" s="54">
        <v>2</v>
      </c>
      <c r="I37" s="54">
        <v>0.5</v>
      </c>
      <c r="J37" s="91" t="s">
        <v>119</v>
      </c>
      <c r="K37" s="73">
        <v>14</v>
      </c>
    </row>
    <row r="38" spans="1:11">
      <c r="A38" s="86">
        <v>30</v>
      </c>
      <c r="B38" s="87" t="s">
        <v>10</v>
      </c>
      <c r="C38" s="86">
        <v>304</v>
      </c>
      <c r="D38" s="86">
        <v>259</v>
      </c>
      <c r="E38" s="86">
        <v>255.6</v>
      </c>
      <c r="F38" s="86">
        <v>2</v>
      </c>
      <c r="G38" s="86">
        <v>1.2</v>
      </c>
      <c r="H38" s="86">
        <v>1</v>
      </c>
      <c r="I38" s="86">
        <v>0</v>
      </c>
      <c r="J38" s="92"/>
      <c r="K38" s="93"/>
    </row>
    <row r="39" spans="1:11">
      <c r="A39" s="54">
        <v>31</v>
      </c>
      <c r="B39" s="79" t="s">
        <v>41</v>
      </c>
      <c r="C39" s="54">
        <v>293</v>
      </c>
      <c r="D39" s="54">
        <v>253</v>
      </c>
      <c r="E39" s="54">
        <v>240.9</v>
      </c>
      <c r="F39" s="54">
        <v>2</v>
      </c>
      <c r="G39" s="54">
        <v>8.9</v>
      </c>
      <c r="H39" s="54">
        <v>2</v>
      </c>
      <c r="I39" s="54">
        <v>4.5</v>
      </c>
      <c r="J39" s="91" t="s">
        <v>134</v>
      </c>
      <c r="K39" s="95" t="s">
        <v>135</v>
      </c>
    </row>
    <row r="40" spans="1:11">
      <c r="A40" s="54">
        <v>32</v>
      </c>
      <c r="B40" s="79" t="s">
        <v>41</v>
      </c>
      <c r="C40" s="54">
        <v>288</v>
      </c>
      <c r="D40" s="54">
        <v>243</v>
      </c>
      <c r="E40" s="54">
        <v>206.6</v>
      </c>
      <c r="F40" s="54">
        <v>1</v>
      </c>
      <c r="G40" s="54">
        <v>2.4</v>
      </c>
      <c r="H40" s="54">
        <v>1</v>
      </c>
      <c r="I40" s="54">
        <v>1.5</v>
      </c>
      <c r="J40" s="91" t="s">
        <v>136</v>
      </c>
      <c r="K40" s="73" t="s">
        <v>137</v>
      </c>
    </row>
    <row r="41" spans="1:11">
      <c r="A41" s="54">
        <v>33</v>
      </c>
      <c r="B41" s="79" t="s">
        <v>41</v>
      </c>
      <c r="C41" s="54">
        <v>286</v>
      </c>
      <c r="D41" s="54">
        <v>243</v>
      </c>
      <c r="E41" s="54">
        <v>224.7</v>
      </c>
      <c r="F41" s="54">
        <v>1</v>
      </c>
      <c r="G41" s="54">
        <v>2.4</v>
      </c>
      <c r="H41" s="54">
        <v>1</v>
      </c>
      <c r="I41" s="54">
        <v>2.8</v>
      </c>
      <c r="J41" s="90" t="s">
        <v>138</v>
      </c>
      <c r="K41" s="73" t="s">
        <v>139</v>
      </c>
    </row>
    <row r="42" spans="1:11">
      <c r="A42" s="54">
        <v>34</v>
      </c>
      <c r="B42" s="79" t="s">
        <v>41</v>
      </c>
      <c r="C42" s="54">
        <v>289</v>
      </c>
      <c r="D42" s="54">
        <v>247</v>
      </c>
      <c r="E42" s="54">
        <v>226.9</v>
      </c>
      <c r="F42" s="54">
        <v>1</v>
      </c>
      <c r="G42" s="54">
        <v>2.7</v>
      </c>
      <c r="H42" s="54">
        <v>1</v>
      </c>
      <c r="I42" s="54">
        <v>3</v>
      </c>
      <c r="J42" s="54" t="s">
        <v>140</v>
      </c>
      <c r="K42" s="73" t="s">
        <v>141</v>
      </c>
    </row>
    <row r="43" spans="1:11">
      <c r="A43" s="54">
        <v>35</v>
      </c>
      <c r="B43" s="79" t="s">
        <v>41</v>
      </c>
      <c r="C43" s="54">
        <v>292</v>
      </c>
      <c r="D43" s="54">
        <v>247</v>
      </c>
      <c r="E43" s="54">
        <v>242.4</v>
      </c>
      <c r="F43" s="54">
        <v>2</v>
      </c>
      <c r="G43" s="54">
        <v>6.3</v>
      </c>
      <c r="H43" s="54">
        <v>2</v>
      </c>
      <c r="I43" s="54">
        <v>4.5</v>
      </c>
      <c r="J43" s="96" t="s">
        <v>142</v>
      </c>
      <c r="K43" s="73" t="s">
        <v>143</v>
      </c>
    </row>
    <row r="44" spans="1:11">
      <c r="A44" s="54">
        <v>36</v>
      </c>
      <c r="B44" s="79" t="s">
        <v>41</v>
      </c>
      <c r="C44" s="54">
        <v>286</v>
      </c>
      <c r="D44" s="54">
        <v>243</v>
      </c>
      <c r="E44" s="54">
        <v>204.1</v>
      </c>
      <c r="F44" s="54">
        <v>1</v>
      </c>
      <c r="G44" s="54">
        <v>4</v>
      </c>
      <c r="H44" s="54">
        <v>2</v>
      </c>
      <c r="I44" s="54">
        <v>0.6</v>
      </c>
      <c r="J44" s="90" t="s">
        <v>118</v>
      </c>
      <c r="K44" s="73">
        <v>21</v>
      </c>
    </row>
    <row r="45" spans="1:11">
      <c r="A45" s="54">
        <v>37</v>
      </c>
      <c r="B45" s="79" t="s">
        <v>41</v>
      </c>
      <c r="C45" s="54">
        <v>288</v>
      </c>
      <c r="D45" s="54">
        <v>245</v>
      </c>
      <c r="E45" s="54">
        <v>223</v>
      </c>
      <c r="F45" s="54">
        <v>1</v>
      </c>
      <c r="G45" s="54">
        <v>2.1</v>
      </c>
      <c r="H45" s="54">
        <v>1</v>
      </c>
      <c r="I45" s="54">
        <v>1.4</v>
      </c>
      <c r="J45" s="90" t="s">
        <v>144</v>
      </c>
      <c r="K45" s="73" t="s">
        <v>95</v>
      </c>
    </row>
    <row r="46" spans="1:11">
      <c r="A46" s="54">
        <v>38</v>
      </c>
      <c r="B46" s="79" t="s">
        <v>41</v>
      </c>
      <c r="C46" s="54">
        <v>279</v>
      </c>
      <c r="D46" s="54">
        <v>240</v>
      </c>
      <c r="E46" s="54">
        <v>186.2</v>
      </c>
      <c r="F46" s="54">
        <v>1</v>
      </c>
      <c r="G46" s="54">
        <v>0.7</v>
      </c>
      <c r="H46" s="54">
        <v>1</v>
      </c>
      <c r="I46" s="54">
        <v>2.1</v>
      </c>
      <c r="J46" s="90" t="s">
        <v>145</v>
      </c>
      <c r="K46" s="73" t="s">
        <v>146</v>
      </c>
    </row>
    <row r="47" spans="1:11">
      <c r="A47" s="54">
        <v>39</v>
      </c>
      <c r="B47" s="79" t="s">
        <v>41</v>
      </c>
      <c r="C47" s="54">
        <v>282</v>
      </c>
      <c r="D47" s="54">
        <v>238</v>
      </c>
      <c r="E47" s="54">
        <v>202.7</v>
      </c>
      <c r="F47" s="54">
        <v>2</v>
      </c>
      <c r="G47" s="54">
        <v>0.7</v>
      </c>
      <c r="H47" s="54">
        <v>1</v>
      </c>
      <c r="I47" s="54">
        <v>2.4</v>
      </c>
      <c r="J47" s="90" t="s">
        <v>147</v>
      </c>
      <c r="K47" s="73">
        <v>21</v>
      </c>
    </row>
    <row r="48" spans="1:11">
      <c r="A48" s="54">
        <v>40</v>
      </c>
      <c r="B48" s="79" t="s">
        <v>41</v>
      </c>
      <c r="C48" s="54">
        <v>289</v>
      </c>
      <c r="D48" s="54">
        <v>248</v>
      </c>
      <c r="E48" s="54">
        <v>235.4</v>
      </c>
      <c r="F48" s="54">
        <v>1</v>
      </c>
      <c r="G48" s="54">
        <v>3.3</v>
      </c>
      <c r="H48" s="54">
        <v>1</v>
      </c>
      <c r="I48" s="54">
        <v>3.4</v>
      </c>
      <c r="J48" s="90" t="s">
        <v>148</v>
      </c>
      <c r="K48" s="73" t="s">
        <v>149</v>
      </c>
    </row>
    <row r="49" spans="1:13">
      <c r="A49" s="54">
        <v>41</v>
      </c>
      <c r="B49" s="79" t="s">
        <v>41</v>
      </c>
      <c r="C49" s="54">
        <v>284</v>
      </c>
      <c r="D49" s="54">
        <v>244</v>
      </c>
      <c r="E49" s="54">
        <v>266.8</v>
      </c>
      <c r="F49" s="54">
        <v>2</v>
      </c>
      <c r="G49" s="54">
        <v>6.8</v>
      </c>
      <c r="H49" s="54">
        <v>2</v>
      </c>
      <c r="I49" s="54">
        <v>2.5</v>
      </c>
      <c r="J49" s="90" t="s">
        <v>150</v>
      </c>
      <c r="K49" s="73">
        <v>22</v>
      </c>
      <c r="M49" s="96"/>
    </row>
    <row r="50" spans="1:13">
      <c r="A50" s="54">
        <v>42</v>
      </c>
      <c r="B50" s="79" t="s">
        <v>41</v>
      </c>
      <c r="C50" s="54">
        <v>284</v>
      </c>
      <c r="D50" s="54">
        <v>242</v>
      </c>
      <c r="E50" s="54">
        <v>219.5</v>
      </c>
      <c r="F50" s="54">
        <v>1</v>
      </c>
      <c r="G50" s="54">
        <v>2.8</v>
      </c>
      <c r="H50" s="54">
        <v>2</v>
      </c>
      <c r="I50" s="54">
        <v>1.1000000000000001</v>
      </c>
      <c r="J50" s="90" t="s">
        <v>151</v>
      </c>
      <c r="K50" s="73" t="s">
        <v>92</v>
      </c>
    </row>
    <row r="51" spans="1:13">
      <c r="A51" s="54">
        <v>43</v>
      </c>
      <c r="B51" s="79" t="s">
        <v>41</v>
      </c>
      <c r="C51" s="54">
        <v>288</v>
      </c>
      <c r="D51" s="54">
        <v>246</v>
      </c>
      <c r="E51" s="54">
        <v>215.1</v>
      </c>
      <c r="F51" s="54">
        <v>1</v>
      </c>
      <c r="G51" s="54">
        <v>0.9</v>
      </c>
      <c r="H51" s="54">
        <v>1</v>
      </c>
      <c r="I51" s="54">
        <v>4.0999999999999996</v>
      </c>
      <c r="J51" s="90" t="s">
        <v>152</v>
      </c>
      <c r="K51" s="73" t="s">
        <v>153</v>
      </c>
    </row>
    <row r="52" spans="1:13">
      <c r="A52" s="54">
        <v>44</v>
      </c>
      <c r="B52" s="79" t="s">
        <v>41</v>
      </c>
      <c r="C52" s="54">
        <v>292</v>
      </c>
      <c r="D52" s="54">
        <v>248</v>
      </c>
      <c r="E52" s="54">
        <v>228.3</v>
      </c>
      <c r="F52" s="54">
        <v>1</v>
      </c>
      <c r="G52" s="54">
        <v>2.2999999999999998</v>
      </c>
      <c r="H52" s="54">
        <v>1</v>
      </c>
      <c r="I52" s="54">
        <v>0.6</v>
      </c>
      <c r="J52" s="91" t="s">
        <v>150</v>
      </c>
      <c r="K52" s="73">
        <v>22</v>
      </c>
    </row>
    <row r="53" spans="1:13">
      <c r="A53" s="54">
        <v>45</v>
      </c>
      <c r="B53" s="79" t="s">
        <v>41</v>
      </c>
      <c r="C53" s="54">
        <v>286</v>
      </c>
      <c r="D53" s="54">
        <v>244</v>
      </c>
      <c r="E53" s="54">
        <v>230.2</v>
      </c>
      <c r="F53" s="54">
        <v>2</v>
      </c>
      <c r="G53" s="54">
        <v>10</v>
      </c>
      <c r="H53" s="54">
        <v>2</v>
      </c>
      <c r="I53" s="54">
        <v>0</v>
      </c>
      <c r="J53" s="90"/>
      <c r="K53" s="73"/>
    </row>
    <row r="54" spans="1:13">
      <c r="A54" s="54">
        <v>46</v>
      </c>
      <c r="B54" s="79" t="s">
        <v>41</v>
      </c>
      <c r="C54" s="54">
        <v>288</v>
      </c>
      <c r="D54" s="54">
        <v>248</v>
      </c>
      <c r="E54" s="54">
        <v>216.4</v>
      </c>
      <c r="F54" s="54">
        <v>2</v>
      </c>
      <c r="G54" s="54">
        <v>7.7</v>
      </c>
      <c r="H54" s="54">
        <v>2</v>
      </c>
      <c r="I54" s="54">
        <v>3.1</v>
      </c>
      <c r="J54" s="90" t="s">
        <v>134</v>
      </c>
      <c r="K54" s="73" t="s">
        <v>135</v>
      </c>
    </row>
    <row r="55" spans="1:13">
      <c r="A55" s="54">
        <v>47</v>
      </c>
      <c r="B55" s="79" t="s">
        <v>41</v>
      </c>
      <c r="C55" s="54">
        <v>289</v>
      </c>
      <c r="D55" s="54">
        <v>247</v>
      </c>
      <c r="E55" s="54">
        <v>227.4</v>
      </c>
      <c r="F55" s="54">
        <v>2</v>
      </c>
      <c r="G55" s="54">
        <v>1.4</v>
      </c>
      <c r="H55" s="54">
        <v>1</v>
      </c>
      <c r="I55" s="54">
        <v>0</v>
      </c>
      <c r="J55" s="97"/>
      <c r="K55" s="73"/>
    </row>
    <row r="56" spans="1:13">
      <c r="A56" s="54">
        <v>48</v>
      </c>
      <c r="B56" s="79" t="s">
        <v>41</v>
      </c>
      <c r="C56" s="54">
        <v>297</v>
      </c>
      <c r="D56" s="54">
        <v>252</v>
      </c>
      <c r="E56" s="54">
        <v>234.8</v>
      </c>
      <c r="F56" s="54">
        <v>1</v>
      </c>
      <c r="G56" s="54">
        <v>4.5999999999999996</v>
      </c>
      <c r="H56" s="54">
        <v>2</v>
      </c>
      <c r="I56" s="54">
        <v>4.5999999999999996</v>
      </c>
      <c r="J56" s="90" t="s">
        <v>154</v>
      </c>
      <c r="K56" s="73" t="s">
        <v>100</v>
      </c>
    </row>
    <row r="57" spans="1:13">
      <c r="A57" s="54">
        <v>49</v>
      </c>
      <c r="B57" s="79" t="s">
        <v>41</v>
      </c>
      <c r="C57" s="54">
        <v>289</v>
      </c>
      <c r="D57" s="54">
        <v>248</v>
      </c>
      <c r="E57" s="54">
        <v>207.4</v>
      </c>
      <c r="F57" s="54">
        <v>1</v>
      </c>
      <c r="G57" s="54">
        <v>1.4</v>
      </c>
      <c r="H57" s="54">
        <v>1</v>
      </c>
      <c r="I57" s="54">
        <v>0</v>
      </c>
      <c r="J57" s="91"/>
      <c r="K57" s="73"/>
    </row>
    <row r="58" spans="1:13">
      <c r="A58" s="86">
        <v>50</v>
      </c>
      <c r="B58" s="87" t="s">
        <v>41</v>
      </c>
      <c r="C58" s="86">
        <v>295</v>
      </c>
      <c r="D58" s="86">
        <v>254</v>
      </c>
      <c r="E58" s="86">
        <v>239</v>
      </c>
      <c r="F58" s="86">
        <v>2</v>
      </c>
      <c r="G58" s="86">
        <v>8.5</v>
      </c>
      <c r="H58" s="86">
        <v>2</v>
      </c>
      <c r="I58" s="86">
        <v>0</v>
      </c>
      <c r="J58" s="92"/>
      <c r="K58" s="93"/>
    </row>
    <row r="59" spans="1:13">
      <c r="A59" s="54">
        <v>51</v>
      </c>
      <c r="B59" s="79" t="s">
        <v>13</v>
      </c>
      <c r="C59" s="54">
        <v>274</v>
      </c>
      <c r="D59" s="54">
        <v>233</v>
      </c>
      <c r="E59" s="54">
        <v>174.6</v>
      </c>
      <c r="F59" s="54">
        <v>2</v>
      </c>
      <c r="G59" s="54">
        <v>0.7</v>
      </c>
      <c r="H59" s="54">
        <v>1</v>
      </c>
      <c r="I59" s="54">
        <v>0</v>
      </c>
      <c r="J59" s="90"/>
      <c r="K59" s="73"/>
    </row>
    <row r="60" spans="1:13">
      <c r="A60" s="54">
        <v>52</v>
      </c>
      <c r="B60" s="79" t="s">
        <v>13</v>
      </c>
      <c r="C60" s="54">
        <v>280</v>
      </c>
      <c r="D60" s="54">
        <v>239</v>
      </c>
      <c r="E60" s="54">
        <v>175</v>
      </c>
      <c r="F60" s="54">
        <v>2</v>
      </c>
      <c r="G60" s="54">
        <v>0.6</v>
      </c>
      <c r="H60" s="54">
        <v>1</v>
      </c>
      <c r="I60" s="54">
        <v>3.1</v>
      </c>
      <c r="J60" s="90" t="s">
        <v>119</v>
      </c>
      <c r="K60" s="73">
        <v>14</v>
      </c>
    </row>
    <row r="61" spans="1:13">
      <c r="A61" s="54">
        <v>53</v>
      </c>
      <c r="B61" s="79" t="s">
        <v>13</v>
      </c>
      <c r="C61" s="54">
        <v>270</v>
      </c>
      <c r="D61" s="54">
        <v>227</v>
      </c>
      <c r="E61" s="54">
        <v>175.4</v>
      </c>
      <c r="F61" s="54">
        <v>1</v>
      </c>
      <c r="G61" s="54">
        <v>0.7</v>
      </c>
      <c r="H61" s="54">
        <v>1</v>
      </c>
      <c r="I61" s="54">
        <v>3.2</v>
      </c>
      <c r="J61" s="90" t="s">
        <v>155</v>
      </c>
      <c r="K61" s="73" t="s">
        <v>156</v>
      </c>
    </row>
    <row r="62" spans="1:13">
      <c r="A62" s="54">
        <v>54</v>
      </c>
      <c r="B62" s="79" t="s">
        <v>13</v>
      </c>
      <c r="C62" s="54">
        <v>270</v>
      </c>
      <c r="D62" s="54">
        <v>231</v>
      </c>
      <c r="E62" s="54">
        <v>168.9</v>
      </c>
      <c r="F62" s="54">
        <v>1</v>
      </c>
      <c r="G62" s="54">
        <v>0.7</v>
      </c>
      <c r="H62" s="54">
        <v>1</v>
      </c>
      <c r="I62" s="54">
        <v>1</v>
      </c>
      <c r="J62" s="90" t="s">
        <v>119</v>
      </c>
      <c r="K62" s="73">
        <v>14</v>
      </c>
    </row>
    <row r="63" spans="1:13">
      <c r="A63" s="54">
        <v>55</v>
      </c>
      <c r="B63" s="79" t="s">
        <v>13</v>
      </c>
      <c r="C63" s="54">
        <v>285</v>
      </c>
      <c r="D63" s="54">
        <v>243</v>
      </c>
      <c r="E63" s="54">
        <v>209.4</v>
      </c>
      <c r="F63" s="54">
        <v>2</v>
      </c>
      <c r="G63" s="54">
        <v>0.7</v>
      </c>
      <c r="H63" s="54">
        <v>1</v>
      </c>
      <c r="I63" s="54">
        <v>1.4</v>
      </c>
      <c r="J63" s="90" t="s">
        <v>119</v>
      </c>
      <c r="K63" s="73">
        <v>14</v>
      </c>
    </row>
    <row r="64" spans="1:13">
      <c r="A64" s="54">
        <v>56</v>
      </c>
      <c r="B64" s="79" t="s">
        <v>13</v>
      </c>
      <c r="C64" s="54">
        <v>278</v>
      </c>
      <c r="D64" s="54">
        <v>236</v>
      </c>
      <c r="E64" s="54">
        <v>228.2</v>
      </c>
      <c r="F64" s="54">
        <v>2</v>
      </c>
      <c r="G64" s="54">
        <v>7.1</v>
      </c>
      <c r="H64" s="54">
        <v>2</v>
      </c>
      <c r="I64" s="54">
        <v>1.6</v>
      </c>
      <c r="J64" s="90" t="s">
        <v>132</v>
      </c>
      <c r="K64" s="73">
        <v>20</v>
      </c>
    </row>
    <row r="65" spans="1:11">
      <c r="A65" s="54">
        <v>57</v>
      </c>
      <c r="B65" s="79" t="s">
        <v>13</v>
      </c>
      <c r="C65" s="54">
        <v>273</v>
      </c>
      <c r="D65" s="54">
        <v>232</v>
      </c>
      <c r="E65" s="54">
        <v>172.2</v>
      </c>
      <c r="F65" s="54">
        <v>2</v>
      </c>
      <c r="G65" s="54">
        <v>2.5</v>
      </c>
      <c r="H65" s="54">
        <v>2</v>
      </c>
      <c r="I65" s="54">
        <v>1.1000000000000001</v>
      </c>
      <c r="J65" s="90" t="s">
        <v>157</v>
      </c>
      <c r="K65" s="73">
        <v>21</v>
      </c>
    </row>
    <row r="66" spans="1:11">
      <c r="A66" s="54">
        <v>58</v>
      </c>
      <c r="B66" s="79" t="s">
        <v>13</v>
      </c>
      <c r="C66" s="54">
        <v>274</v>
      </c>
      <c r="D66" s="54">
        <v>234</v>
      </c>
      <c r="E66" s="54">
        <v>190.6</v>
      </c>
      <c r="F66" s="54">
        <v>1</v>
      </c>
      <c r="G66" s="54">
        <v>2.7</v>
      </c>
      <c r="H66" s="54">
        <v>2</v>
      </c>
      <c r="I66" s="54">
        <v>0.9</v>
      </c>
      <c r="J66" s="90" t="s">
        <v>119</v>
      </c>
      <c r="K66" s="73">
        <v>14</v>
      </c>
    </row>
    <row r="67" spans="1:11">
      <c r="A67" s="54">
        <v>59</v>
      </c>
      <c r="B67" s="79" t="s">
        <v>13</v>
      </c>
      <c r="C67" s="54">
        <v>267</v>
      </c>
      <c r="D67" s="54">
        <v>228</v>
      </c>
      <c r="E67" s="54">
        <v>181.5</v>
      </c>
      <c r="F67" s="54">
        <v>1</v>
      </c>
      <c r="G67" s="54">
        <v>0.5</v>
      </c>
      <c r="H67" s="54">
        <v>1</v>
      </c>
      <c r="I67" s="54">
        <v>0.8</v>
      </c>
      <c r="J67" s="90" t="s">
        <v>158</v>
      </c>
      <c r="K67" s="73" t="s">
        <v>159</v>
      </c>
    </row>
    <row r="68" spans="1:11">
      <c r="A68" s="54">
        <v>60</v>
      </c>
      <c r="B68" s="79" t="s">
        <v>13</v>
      </c>
      <c r="C68" s="54">
        <v>276</v>
      </c>
      <c r="D68" s="54">
        <v>237</v>
      </c>
      <c r="E68" s="54">
        <v>185.1</v>
      </c>
      <c r="F68" s="54">
        <v>2</v>
      </c>
      <c r="G68" s="54">
        <v>0.9</v>
      </c>
      <c r="H68" s="54">
        <v>1</v>
      </c>
      <c r="I68" s="54">
        <v>2</v>
      </c>
      <c r="J68" s="90" t="s">
        <v>119</v>
      </c>
      <c r="K68" s="73">
        <v>14</v>
      </c>
    </row>
    <row r="69" spans="1:11">
      <c r="A69" s="54">
        <v>61</v>
      </c>
      <c r="B69" s="79" t="s">
        <v>13</v>
      </c>
      <c r="C69" s="54">
        <v>260</v>
      </c>
      <c r="D69" s="54">
        <v>222</v>
      </c>
      <c r="E69" s="54">
        <v>149.19999999999999</v>
      </c>
      <c r="F69" s="54">
        <v>2</v>
      </c>
      <c r="G69" s="54">
        <v>0.6</v>
      </c>
      <c r="H69" s="54">
        <v>1</v>
      </c>
      <c r="I69" s="54">
        <v>1.8</v>
      </c>
      <c r="J69" s="90" t="s">
        <v>160</v>
      </c>
      <c r="K69" s="73" t="s">
        <v>102</v>
      </c>
    </row>
    <row r="70" spans="1:11">
      <c r="A70" s="54">
        <v>62</v>
      </c>
      <c r="B70" s="79" t="s">
        <v>13</v>
      </c>
      <c r="C70" s="54">
        <v>272</v>
      </c>
      <c r="D70" s="54">
        <v>232</v>
      </c>
      <c r="E70" s="54">
        <v>182.5</v>
      </c>
      <c r="F70" s="54">
        <v>2</v>
      </c>
      <c r="G70" s="54">
        <v>0.6</v>
      </c>
      <c r="H70" s="54">
        <v>1</v>
      </c>
      <c r="I70" s="54">
        <v>3.6</v>
      </c>
      <c r="J70" s="90" t="s">
        <v>161</v>
      </c>
      <c r="K70" s="73">
        <v>50</v>
      </c>
    </row>
    <row r="71" spans="1:11">
      <c r="A71" s="54">
        <v>63</v>
      </c>
      <c r="B71" s="79" t="s">
        <v>13</v>
      </c>
      <c r="C71" s="54">
        <v>276</v>
      </c>
      <c r="D71" s="54">
        <v>235</v>
      </c>
      <c r="E71" s="54">
        <v>178.5</v>
      </c>
      <c r="F71" s="54">
        <v>2</v>
      </c>
      <c r="G71" s="54">
        <v>0.8</v>
      </c>
      <c r="H71" s="54">
        <v>1</v>
      </c>
      <c r="I71" s="54">
        <v>2.4</v>
      </c>
      <c r="J71" s="90" t="s">
        <v>136</v>
      </c>
      <c r="K71" s="73" t="s">
        <v>137</v>
      </c>
    </row>
    <row r="72" spans="1:11">
      <c r="A72" s="54">
        <v>64</v>
      </c>
      <c r="B72" s="79" t="s">
        <v>13</v>
      </c>
      <c r="C72" s="54">
        <v>271</v>
      </c>
      <c r="D72" s="54">
        <v>234</v>
      </c>
      <c r="E72" s="54">
        <v>187.5</v>
      </c>
      <c r="F72" s="54">
        <v>2</v>
      </c>
      <c r="G72" s="54">
        <v>5.6</v>
      </c>
      <c r="H72" s="54">
        <v>2</v>
      </c>
      <c r="I72" s="54">
        <v>4.9000000000000004</v>
      </c>
      <c r="J72" s="90" t="s">
        <v>162</v>
      </c>
      <c r="K72" s="73" t="s">
        <v>163</v>
      </c>
    </row>
    <row r="73" spans="1:11">
      <c r="A73" s="54">
        <v>65</v>
      </c>
      <c r="B73" s="79" t="s">
        <v>13</v>
      </c>
      <c r="C73" s="54">
        <v>272</v>
      </c>
      <c r="D73" s="54">
        <v>230</v>
      </c>
      <c r="E73" s="54">
        <v>188.5</v>
      </c>
      <c r="F73" s="54">
        <v>1</v>
      </c>
      <c r="G73" s="54">
        <v>1.6</v>
      </c>
      <c r="H73" s="54">
        <v>1</v>
      </c>
      <c r="I73" s="54">
        <v>0</v>
      </c>
      <c r="J73" s="90"/>
      <c r="K73" s="73"/>
    </row>
    <row r="74" spans="1:11">
      <c r="A74" s="54">
        <v>66</v>
      </c>
      <c r="B74" s="79" t="s">
        <v>13</v>
      </c>
      <c r="C74" s="54">
        <v>283</v>
      </c>
      <c r="D74" s="54">
        <v>241</v>
      </c>
      <c r="E74" s="54">
        <v>201.3</v>
      </c>
      <c r="F74" s="54">
        <v>2</v>
      </c>
      <c r="G74" s="54">
        <v>0.7</v>
      </c>
      <c r="H74" s="54">
        <v>1</v>
      </c>
      <c r="I74" s="54">
        <v>4.3</v>
      </c>
      <c r="J74" s="90" t="s">
        <v>164</v>
      </c>
      <c r="K74" s="73" t="s">
        <v>128</v>
      </c>
    </row>
    <row r="75" spans="1:11">
      <c r="A75" s="54">
        <v>67</v>
      </c>
      <c r="B75" s="79" t="s">
        <v>13</v>
      </c>
      <c r="C75" s="54">
        <v>275</v>
      </c>
      <c r="D75" s="54">
        <v>235</v>
      </c>
      <c r="E75" s="54">
        <v>177.5</v>
      </c>
      <c r="F75" s="54">
        <v>2</v>
      </c>
      <c r="G75" s="54">
        <v>1</v>
      </c>
      <c r="H75" s="54">
        <v>1</v>
      </c>
      <c r="I75" s="54">
        <v>0.4</v>
      </c>
      <c r="J75" s="90" t="s">
        <v>132</v>
      </c>
      <c r="K75" s="73">
        <v>20</v>
      </c>
    </row>
    <row r="76" spans="1:11">
      <c r="A76" s="54">
        <v>68</v>
      </c>
      <c r="B76" s="79" t="s">
        <v>13</v>
      </c>
      <c r="C76" s="54">
        <v>280</v>
      </c>
      <c r="D76" s="54">
        <v>238</v>
      </c>
      <c r="E76" s="54">
        <v>200.8</v>
      </c>
      <c r="F76" s="54">
        <v>2</v>
      </c>
      <c r="G76" s="54">
        <v>0.9</v>
      </c>
      <c r="H76" s="54">
        <v>1</v>
      </c>
      <c r="I76" s="54">
        <v>1.4</v>
      </c>
      <c r="J76" s="90" t="s">
        <v>119</v>
      </c>
      <c r="K76" s="73">
        <v>14</v>
      </c>
    </row>
    <row r="77" spans="1:11">
      <c r="A77" s="54">
        <v>69</v>
      </c>
      <c r="B77" s="79" t="s">
        <v>13</v>
      </c>
      <c r="C77" s="54">
        <v>279</v>
      </c>
      <c r="D77" s="54">
        <v>234</v>
      </c>
      <c r="E77" s="54">
        <v>174.2</v>
      </c>
      <c r="F77" s="54">
        <v>1</v>
      </c>
      <c r="G77" s="54">
        <v>1.6</v>
      </c>
      <c r="H77" s="54">
        <v>1</v>
      </c>
      <c r="I77" s="54">
        <v>1.9</v>
      </c>
      <c r="J77" s="90" t="s">
        <v>165</v>
      </c>
      <c r="K77" s="73" t="s">
        <v>166</v>
      </c>
    </row>
    <row r="78" spans="1:11">
      <c r="A78" s="54">
        <v>70</v>
      </c>
      <c r="B78" s="79" t="s">
        <v>13</v>
      </c>
      <c r="C78" s="54">
        <v>268</v>
      </c>
      <c r="D78" s="54">
        <v>228</v>
      </c>
      <c r="E78" s="54">
        <v>174.2</v>
      </c>
      <c r="F78" s="54">
        <v>1</v>
      </c>
      <c r="G78" s="54">
        <v>0.9</v>
      </c>
      <c r="H78" s="54">
        <v>1</v>
      </c>
      <c r="I78" s="54">
        <v>2.2999999999999998</v>
      </c>
      <c r="J78" s="90" t="s">
        <v>164</v>
      </c>
      <c r="K78" s="73" t="s">
        <v>128</v>
      </c>
    </row>
    <row r="79" spans="1:11">
      <c r="A79" s="54">
        <v>71</v>
      </c>
      <c r="B79" s="79" t="s">
        <v>13</v>
      </c>
      <c r="C79" s="54">
        <v>275</v>
      </c>
      <c r="D79" s="54">
        <v>236</v>
      </c>
      <c r="E79" s="54">
        <v>167.4</v>
      </c>
      <c r="F79" s="54">
        <v>2</v>
      </c>
      <c r="G79" s="54">
        <v>0.7</v>
      </c>
      <c r="H79" s="54">
        <v>1</v>
      </c>
      <c r="I79" s="54">
        <v>1.7</v>
      </c>
      <c r="J79" s="90" t="s">
        <v>167</v>
      </c>
      <c r="K79" s="73" t="s">
        <v>117</v>
      </c>
    </row>
    <row r="80" spans="1:11">
      <c r="A80" s="54">
        <v>72</v>
      </c>
      <c r="B80" s="79" t="s">
        <v>13</v>
      </c>
      <c r="C80" s="54">
        <v>273</v>
      </c>
      <c r="D80" s="54">
        <v>234</v>
      </c>
      <c r="E80" s="54">
        <v>176.4</v>
      </c>
      <c r="F80" s="54">
        <v>1</v>
      </c>
      <c r="G80" s="54">
        <v>1.8</v>
      </c>
      <c r="H80" s="54">
        <v>1</v>
      </c>
      <c r="I80" s="54">
        <v>1.6</v>
      </c>
      <c r="J80" s="90" t="s">
        <v>132</v>
      </c>
      <c r="K80" s="73">
        <v>20</v>
      </c>
    </row>
    <row r="81" spans="1:11">
      <c r="A81" s="54">
        <v>73</v>
      </c>
      <c r="B81" s="79" t="s">
        <v>13</v>
      </c>
      <c r="C81" s="54">
        <v>268</v>
      </c>
      <c r="D81" s="54">
        <v>228</v>
      </c>
      <c r="E81" s="54">
        <v>166.3</v>
      </c>
      <c r="F81" s="54">
        <v>1</v>
      </c>
      <c r="G81" s="54">
        <v>0.5</v>
      </c>
      <c r="H81" s="54">
        <v>1</v>
      </c>
      <c r="I81" s="54">
        <v>0.9</v>
      </c>
      <c r="J81" s="90" t="s">
        <v>132</v>
      </c>
      <c r="K81" s="73">
        <v>20</v>
      </c>
    </row>
    <row r="82" spans="1:11">
      <c r="A82" s="54">
        <v>74</v>
      </c>
      <c r="B82" s="79" t="s">
        <v>13</v>
      </c>
      <c r="C82" s="54">
        <v>277</v>
      </c>
      <c r="D82" s="54">
        <v>237</v>
      </c>
      <c r="E82" s="54">
        <v>180.6</v>
      </c>
      <c r="F82" s="54">
        <v>2</v>
      </c>
      <c r="G82" s="54">
        <v>1.1000000000000001</v>
      </c>
      <c r="H82" s="54">
        <v>1</v>
      </c>
      <c r="I82" s="54">
        <v>1.1000000000000001</v>
      </c>
      <c r="J82" s="90" t="s">
        <v>158</v>
      </c>
      <c r="K82" s="73" t="s">
        <v>159</v>
      </c>
    </row>
    <row r="83" spans="1:11">
      <c r="A83" s="54">
        <v>75</v>
      </c>
      <c r="B83" s="79" t="s">
        <v>13</v>
      </c>
      <c r="C83" s="54">
        <v>270</v>
      </c>
      <c r="D83" s="54">
        <v>229</v>
      </c>
      <c r="E83" s="54">
        <v>179.7</v>
      </c>
      <c r="F83" s="54">
        <v>1</v>
      </c>
      <c r="G83" s="54">
        <v>1.9</v>
      </c>
      <c r="H83" s="54">
        <v>1</v>
      </c>
      <c r="I83" s="54">
        <v>2.2000000000000002</v>
      </c>
      <c r="J83" s="90" t="s">
        <v>168</v>
      </c>
      <c r="K83" s="73" t="s">
        <v>124</v>
      </c>
    </row>
    <row r="84" spans="1:11">
      <c r="A84" s="54">
        <v>76</v>
      </c>
      <c r="B84" s="79" t="s">
        <v>13</v>
      </c>
      <c r="C84" s="54">
        <v>281</v>
      </c>
      <c r="D84" s="54">
        <v>238</v>
      </c>
      <c r="E84" s="54">
        <v>198.8</v>
      </c>
      <c r="F84" s="54">
        <v>2</v>
      </c>
      <c r="G84" s="54">
        <v>6.2</v>
      </c>
      <c r="H84" s="54">
        <v>2</v>
      </c>
      <c r="I84" s="54">
        <v>0.4</v>
      </c>
      <c r="J84" s="90" t="s">
        <v>167</v>
      </c>
      <c r="K84" s="73" t="s">
        <v>117</v>
      </c>
    </row>
    <row r="85" spans="1:11">
      <c r="A85" s="54">
        <v>77</v>
      </c>
      <c r="B85" s="79" t="s">
        <v>13</v>
      </c>
      <c r="C85" s="54">
        <v>283</v>
      </c>
      <c r="D85" s="54">
        <v>243</v>
      </c>
      <c r="E85" s="54">
        <v>202.4</v>
      </c>
      <c r="F85" s="54">
        <v>1</v>
      </c>
      <c r="G85" s="54">
        <v>2.4</v>
      </c>
      <c r="H85" s="54">
        <v>1</v>
      </c>
      <c r="I85" s="54">
        <v>0</v>
      </c>
      <c r="J85" s="90"/>
      <c r="K85" s="73"/>
    </row>
    <row r="86" spans="1:11">
      <c r="A86" s="54">
        <v>78</v>
      </c>
      <c r="B86" s="79" t="s">
        <v>13</v>
      </c>
      <c r="C86" s="54">
        <v>282</v>
      </c>
      <c r="D86" s="54">
        <v>238</v>
      </c>
      <c r="E86" s="54">
        <v>195.7</v>
      </c>
      <c r="F86" s="54">
        <v>2</v>
      </c>
      <c r="G86" s="54">
        <v>0.7</v>
      </c>
      <c r="H86" s="54">
        <v>1</v>
      </c>
      <c r="I86" s="54">
        <v>0</v>
      </c>
      <c r="J86" s="90"/>
      <c r="K86" s="73"/>
    </row>
    <row r="87" spans="1:11">
      <c r="A87" s="54">
        <v>79</v>
      </c>
      <c r="B87" s="79" t="s">
        <v>13</v>
      </c>
      <c r="C87" s="54">
        <v>275</v>
      </c>
      <c r="D87" s="54">
        <v>232</v>
      </c>
      <c r="E87" s="54">
        <v>199.4</v>
      </c>
      <c r="F87" s="54">
        <v>1</v>
      </c>
      <c r="G87" s="54">
        <v>5</v>
      </c>
      <c r="H87" s="54">
        <v>2</v>
      </c>
      <c r="I87" s="54">
        <v>3.5</v>
      </c>
      <c r="J87" s="90" t="s">
        <v>169</v>
      </c>
      <c r="K87" s="73">
        <v>75</v>
      </c>
    </row>
    <row r="88" spans="1:11">
      <c r="A88" s="86">
        <v>80</v>
      </c>
      <c r="B88" s="87" t="s">
        <v>13</v>
      </c>
      <c r="C88" s="86">
        <v>276</v>
      </c>
      <c r="D88" s="86">
        <v>234</v>
      </c>
      <c r="E88" s="86">
        <v>185.7</v>
      </c>
      <c r="F88" s="86">
        <v>2</v>
      </c>
      <c r="G88" s="86">
        <v>3.5</v>
      </c>
      <c r="H88" s="86">
        <v>2</v>
      </c>
      <c r="I88" s="86">
        <v>2.7</v>
      </c>
      <c r="J88" s="92" t="s">
        <v>119</v>
      </c>
      <c r="K88" s="93">
        <v>14</v>
      </c>
    </row>
    <row r="89" spans="1:11">
      <c r="A89" s="54">
        <v>81</v>
      </c>
      <c r="B89" s="79" t="s">
        <v>15</v>
      </c>
      <c r="C89" s="54">
        <v>265</v>
      </c>
      <c r="D89" s="54">
        <v>225</v>
      </c>
      <c r="E89" s="54">
        <v>175.6</v>
      </c>
      <c r="F89" s="54">
        <v>1</v>
      </c>
      <c r="G89" s="54">
        <v>1.4</v>
      </c>
      <c r="H89" s="54">
        <v>1</v>
      </c>
      <c r="I89" s="54">
        <v>0.8</v>
      </c>
      <c r="J89" s="90" t="s">
        <v>170</v>
      </c>
      <c r="K89" s="73" t="s">
        <v>126</v>
      </c>
    </row>
    <row r="90" spans="1:11">
      <c r="A90" s="54">
        <v>82</v>
      </c>
      <c r="B90" s="79" t="s">
        <v>15</v>
      </c>
      <c r="C90" s="54">
        <v>260</v>
      </c>
      <c r="D90" s="54">
        <v>219</v>
      </c>
      <c r="E90" s="54">
        <v>154.19999999999999</v>
      </c>
      <c r="F90" s="54">
        <v>1</v>
      </c>
      <c r="G90" s="54">
        <v>1.3</v>
      </c>
      <c r="H90" s="54">
        <v>1</v>
      </c>
      <c r="I90" s="54">
        <v>0.7</v>
      </c>
      <c r="J90" s="90" t="s">
        <v>119</v>
      </c>
      <c r="K90" s="73">
        <v>14</v>
      </c>
    </row>
    <row r="91" spans="1:11">
      <c r="A91" s="54">
        <v>83</v>
      </c>
      <c r="B91" s="79" t="s">
        <v>15</v>
      </c>
      <c r="C91" s="54">
        <v>263</v>
      </c>
      <c r="D91" s="54">
        <v>223</v>
      </c>
      <c r="E91" s="54">
        <v>174.4</v>
      </c>
      <c r="F91" s="54">
        <v>2</v>
      </c>
      <c r="G91" s="54">
        <v>5.5</v>
      </c>
      <c r="H91" s="54">
        <v>2</v>
      </c>
      <c r="I91" s="54">
        <v>0.8</v>
      </c>
      <c r="J91" s="90" t="s">
        <v>132</v>
      </c>
      <c r="K91" s="73">
        <v>20</v>
      </c>
    </row>
    <row r="92" spans="1:11">
      <c r="A92" s="54">
        <v>84</v>
      </c>
      <c r="B92" s="79" t="s">
        <v>15</v>
      </c>
      <c r="C92" s="54">
        <v>269</v>
      </c>
      <c r="D92" s="54">
        <v>229</v>
      </c>
      <c r="E92" s="54">
        <v>178</v>
      </c>
      <c r="F92" s="54">
        <v>1</v>
      </c>
      <c r="G92" s="54">
        <v>0.8</v>
      </c>
      <c r="H92" s="54">
        <v>1</v>
      </c>
      <c r="I92" s="54">
        <v>2.5</v>
      </c>
      <c r="J92" s="90" t="s">
        <v>171</v>
      </c>
      <c r="K92" s="73" t="s">
        <v>172</v>
      </c>
    </row>
    <row r="93" spans="1:11">
      <c r="A93" s="54">
        <v>85</v>
      </c>
      <c r="B93" s="79" t="s">
        <v>15</v>
      </c>
      <c r="C93" s="54">
        <v>259</v>
      </c>
      <c r="D93" s="54">
        <v>221</v>
      </c>
      <c r="E93" s="54">
        <v>143</v>
      </c>
      <c r="F93" s="54">
        <v>2</v>
      </c>
      <c r="G93" s="54">
        <v>0.6</v>
      </c>
      <c r="H93" s="54">
        <v>1</v>
      </c>
      <c r="I93" s="54">
        <v>0.8</v>
      </c>
      <c r="J93" s="90" t="s">
        <v>119</v>
      </c>
      <c r="K93" s="73">
        <v>14</v>
      </c>
    </row>
    <row r="94" spans="1:11">
      <c r="A94" s="54">
        <v>86</v>
      </c>
      <c r="B94" s="79" t="s">
        <v>15</v>
      </c>
      <c r="C94" s="54">
        <v>250</v>
      </c>
      <c r="D94" s="54">
        <v>207</v>
      </c>
      <c r="E94" s="54">
        <v>161.5</v>
      </c>
      <c r="F94" s="54">
        <v>1</v>
      </c>
      <c r="G94" s="54">
        <v>0.8</v>
      </c>
      <c r="H94" s="54">
        <v>1</v>
      </c>
      <c r="I94" s="54">
        <v>0</v>
      </c>
      <c r="J94" s="90"/>
      <c r="K94" s="73"/>
    </row>
    <row r="95" spans="1:11">
      <c r="A95" s="54">
        <v>87</v>
      </c>
      <c r="B95" s="79" t="s">
        <v>15</v>
      </c>
      <c r="C95" s="54">
        <v>267</v>
      </c>
      <c r="D95" s="54">
        <v>225</v>
      </c>
      <c r="E95" s="54">
        <v>168.5</v>
      </c>
      <c r="F95" s="54">
        <v>1</v>
      </c>
      <c r="G95" s="54">
        <v>0.3</v>
      </c>
      <c r="H95" s="54">
        <v>1</v>
      </c>
      <c r="I95" s="54">
        <v>1.9</v>
      </c>
      <c r="J95" s="90" t="s">
        <v>158</v>
      </c>
      <c r="K95" s="73" t="s">
        <v>159</v>
      </c>
    </row>
    <row r="96" spans="1:11">
      <c r="A96" s="54">
        <v>88</v>
      </c>
      <c r="B96" s="79" t="s">
        <v>15</v>
      </c>
      <c r="C96" s="54">
        <v>260</v>
      </c>
      <c r="D96" s="54">
        <v>220</v>
      </c>
      <c r="E96" s="54">
        <v>147.80000000000001</v>
      </c>
      <c r="F96" s="54">
        <v>1</v>
      </c>
      <c r="G96" s="54">
        <v>1.4</v>
      </c>
      <c r="H96" s="54">
        <v>1</v>
      </c>
      <c r="I96" s="54">
        <v>0</v>
      </c>
      <c r="J96" s="90"/>
      <c r="K96" s="73"/>
    </row>
    <row r="97" spans="1:11">
      <c r="A97" s="54">
        <v>89</v>
      </c>
      <c r="B97" s="79" t="s">
        <v>15</v>
      </c>
      <c r="C97" s="54">
        <v>257</v>
      </c>
      <c r="D97" s="54">
        <v>218</v>
      </c>
      <c r="E97" s="54">
        <v>163.4</v>
      </c>
      <c r="F97" s="54">
        <v>1</v>
      </c>
      <c r="G97" s="54">
        <v>0.2</v>
      </c>
      <c r="H97" s="54">
        <v>1</v>
      </c>
      <c r="I97" s="54">
        <v>1.2</v>
      </c>
      <c r="J97" s="90" t="s">
        <v>173</v>
      </c>
      <c r="K97" s="73" t="s">
        <v>174</v>
      </c>
    </row>
    <row r="98" spans="1:11">
      <c r="A98" s="54">
        <v>90</v>
      </c>
      <c r="B98" s="79" t="s">
        <v>15</v>
      </c>
      <c r="C98" s="54">
        <v>264</v>
      </c>
      <c r="D98" s="54">
        <v>224</v>
      </c>
      <c r="E98" s="54">
        <v>190.3</v>
      </c>
      <c r="F98" s="54">
        <v>1</v>
      </c>
      <c r="G98" s="54">
        <v>0.8</v>
      </c>
      <c r="H98" s="54">
        <v>1</v>
      </c>
      <c r="I98" s="54">
        <v>1.3</v>
      </c>
      <c r="J98" s="90" t="s">
        <v>158</v>
      </c>
      <c r="K98" s="73" t="s">
        <v>159</v>
      </c>
    </row>
    <row r="99" spans="1:11">
      <c r="A99" s="54">
        <v>90</v>
      </c>
      <c r="B99" s="79" t="s">
        <v>15</v>
      </c>
      <c r="C99" s="54">
        <v>263</v>
      </c>
      <c r="D99" s="54">
        <v>222</v>
      </c>
      <c r="E99" s="54">
        <v>185.4</v>
      </c>
      <c r="F99" s="54">
        <v>1</v>
      </c>
      <c r="G99" s="54">
        <v>1.1000000000000001</v>
      </c>
      <c r="H99" s="54">
        <v>1</v>
      </c>
      <c r="I99" s="54">
        <v>0</v>
      </c>
      <c r="J99" s="90"/>
      <c r="K99" s="73"/>
    </row>
    <row r="100" spans="1:11">
      <c r="A100" s="54">
        <v>92</v>
      </c>
      <c r="B100" s="79" t="s">
        <v>15</v>
      </c>
      <c r="C100" s="54">
        <v>258</v>
      </c>
      <c r="D100" s="54">
        <v>219</v>
      </c>
      <c r="E100" s="54">
        <v>159.6</v>
      </c>
      <c r="F100" s="54">
        <v>1</v>
      </c>
      <c r="G100" s="54">
        <v>0.1</v>
      </c>
      <c r="H100" s="54">
        <v>1</v>
      </c>
      <c r="I100" s="54">
        <v>1</v>
      </c>
      <c r="J100" s="90" t="s">
        <v>119</v>
      </c>
      <c r="K100" s="73">
        <v>14</v>
      </c>
    </row>
    <row r="101" spans="1:11">
      <c r="A101" s="54">
        <v>93</v>
      </c>
      <c r="B101" s="79" t="s">
        <v>15</v>
      </c>
      <c r="C101" s="54">
        <v>252</v>
      </c>
      <c r="D101" s="54">
        <v>210</v>
      </c>
      <c r="E101" s="54">
        <v>138.6</v>
      </c>
      <c r="F101" s="54">
        <v>1</v>
      </c>
      <c r="G101" s="54">
        <v>1.2</v>
      </c>
      <c r="H101" s="54">
        <v>1</v>
      </c>
      <c r="I101" s="54">
        <v>0.9</v>
      </c>
      <c r="J101" s="90" t="s">
        <v>120</v>
      </c>
      <c r="K101" s="73">
        <v>25</v>
      </c>
    </row>
    <row r="102" spans="1:11">
      <c r="A102" s="54">
        <v>94</v>
      </c>
      <c r="B102" s="79" t="s">
        <v>15</v>
      </c>
      <c r="C102" s="54">
        <v>259</v>
      </c>
      <c r="D102" s="54">
        <v>219</v>
      </c>
      <c r="E102" s="54">
        <v>166.5</v>
      </c>
      <c r="F102" s="54">
        <v>1</v>
      </c>
      <c r="G102" s="54">
        <v>0.3</v>
      </c>
      <c r="H102" s="54">
        <v>1</v>
      </c>
      <c r="I102" s="54">
        <v>3.4</v>
      </c>
      <c r="J102" s="90" t="s">
        <v>162</v>
      </c>
      <c r="K102" s="73" t="s">
        <v>163</v>
      </c>
    </row>
    <row r="103" spans="1:11">
      <c r="A103" s="54">
        <v>95</v>
      </c>
      <c r="B103" s="79" t="s">
        <v>15</v>
      </c>
      <c r="C103" s="54">
        <v>264</v>
      </c>
      <c r="D103" s="54">
        <v>223</v>
      </c>
      <c r="E103" s="54">
        <v>190.5</v>
      </c>
      <c r="F103" s="54">
        <v>1</v>
      </c>
      <c r="G103" s="54">
        <v>1.8</v>
      </c>
      <c r="H103" s="54">
        <v>1</v>
      </c>
      <c r="I103" s="54">
        <v>0.7</v>
      </c>
      <c r="J103" s="90" t="s">
        <v>119</v>
      </c>
      <c r="K103" s="73">
        <v>14</v>
      </c>
    </row>
    <row r="104" spans="1:11">
      <c r="A104" s="54">
        <v>96</v>
      </c>
      <c r="B104" s="79" t="s">
        <v>15</v>
      </c>
      <c r="C104" s="54">
        <v>272</v>
      </c>
      <c r="D104" s="54">
        <v>229</v>
      </c>
      <c r="E104" s="54">
        <v>187.2</v>
      </c>
      <c r="F104" s="54">
        <v>1</v>
      </c>
      <c r="G104" s="54">
        <v>2</v>
      </c>
      <c r="H104" s="54">
        <v>1</v>
      </c>
      <c r="I104" s="54">
        <v>1.4</v>
      </c>
      <c r="J104" s="90" t="s">
        <v>158</v>
      </c>
      <c r="K104" s="73" t="s">
        <v>159</v>
      </c>
    </row>
    <row r="105" spans="1:11">
      <c r="A105" s="54">
        <v>97</v>
      </c>
      <c r="B105" s="79" t="s">
        <v>15</v>
      </c>
      <c r="C105" s="54">
        <v>256</v>
      </c>
      <c r="D105" s="54">
        <v>218</v>
      </c>
      <c r="E105" s="54">
        <v>149.4</v>
      </c>
      <c r="F105" s="54">
        <v>1</v>
      </c>
      <c r="G105" s="54">
        <v>0.7</v>
      </c>
      <c r="H105" s="54">
        <v>1</v>
      </c>
      <c r="I105" s="54">
        <v>0.7</v>
      </c>
      <c r="J105" s="90" t="s">
        <v>119</v>
      </c>
      <c r="K105" s="73">
        <v>14</v>
      </c>
    </row>
    <row r="106" spans="1:11">
      <c r="A106" s="54">
        <v>98</v>
      </c>
      <c r="B106" s="79" t="s">
        <v>15</v>
      </c>
      <c r="C106" s="54">
        <v>268</v>
      </c>
      <c r="D106" s="54">
        <v>229</v>
      </c>
      <c r="E106" s="54">
        <v>192.9</v>
      </c>
      <c r="F106" s="54">
        <v>2</v>
      </c>
      <c r="G106" s="54">
        <v>9.6</v>
      </c>
      <c r="H106" s="54">
        <v>2</v>
      </c>
      <c r="I106" s="54">
        <v>1.7</v>
      </c>
      <c r="J106" s="90" t="s">
        <v>175</v>
      </c>
      <c r="K106" s="73" t="s">
        <v>176</v>
      </c>
    </row>
    <row r="107" spans="1:11">
      <c r="A107" s="54">
        <v>99</v>
      </c>
      <c r="B107" s="79" t="s">
        <v>15</v>
      </c>
      <c r="C107" s="54">
        <v>263</v>
      </c>
      <c r="D107" s="54">
        <v>224</v>
      </c>
      <c r="E107" s="54">
        <v>172.6</v>
      </c>
      <c r="F107" s="54">
        <v>2</v>
      </c>
      <c r="G107" s="54">
        <v>0.5</v>
      </c>
      <c r="H107" s="54">
        <v>1</v>
      </c>
      <c r="I107" s="54">
        <v>0.9</v>
      </c>
      <c r="J107" s="90" t="s">
        <v>132</v>
      </c>
      <c r="K107" s="73">
        <v>20</v>
      </c>
    </row>
    <row r="108" spans="1:11">
      <c r="A108" s="54">
        <v>100</v>
      </c>
      <c r="B108" s="79" t="s">
        <v>15</v>
      </c>
      <c r="C108" s="54">
        <v>262</v>
      </c>
      <c r="D108" s="54">
        <v>222</v>
      </c>
      <c r="E108" s="54">
        <v>172.4</v>
      </c>
      <c r="F108" s="54">
        <v>2</v>
      </c>
      <c r="G108" s="54">
        <v>0.6</v>
      </c>
      <c r="H108" s="54">
        <v>1</v>
      </c>
      <c r="I108" s="54">
        <v>1.6</v>
      </c>
      <c r="J108" s="90" t="s">
        <v>173</v>
      </c>
      <c r="K108" s="73" t="s">
        <v>174</v>
      </c>
    </row>
    <row r="109" spans="1:11">
      <c r="A109" s="54">
        <v>101</v>
      </c>
      <c r="B109" s="79" t="s">
        <v>15</v>
      </c>
      <c r="C109" s="54">
        <v>268</v>
      </c>
      <c r="D109" s="54">
        <v>225</v>
      </c>
      <c r="E109" s="54">
        <v>166.2</v>
      </c>
      <c r="F109" s="54">
        <v>1</v>
      </c>
      <c r="G109" s="54">
        <v>1.1000000000000001</v>
      </c>
      <c r="H109" s="54">
        <v>1</v>
      </c>
      <c r="I109" s="54">
        <v>1.3</v>
      </c>
      <c r="J109" s="90" t="s">
        <v>177</v>
      </c>
      <c r="K109" s="73" t="s">
        <v>172</v>
      </c>
    </row>
    <row r="110" spans="1:11">
      <c r="A110" s="54">
        <v>102</v>
      </c>
      <c r="B110" s="79" t="s">
        <v>15</v>
      </c>
      <c r="C110" s="54">
        <v>263</v>
      </c>
      <c r="D110" s="54">
        <v>225</v>
      </c>
      <c r="E110" s="54">
        <v>166.3</v>
      </c>
      <c r="F110" s="54">
        <v>2</v>
      </c>
      <c r="G110" s="54">
        <v>1.9</v>
      </c>
      <c r="H110" s="54">
        <v>2</v>
      </c>
      <c r="I110" s="54">
        <v>0.7</v>
      </c>
      <c r="J110" s="90" t="s">
        <v>178</v>
      </c>
      <c r="K110" s="73" t="s">
        <v>179</v>
      </c>
    </row>
    <row r="111" spans="1:11">
      <c r="A111" s="54">
        <v>103</v>
      </c>
      <c r="B111" s="79" t="s">
        <v>15</v>
      </c>
      <c r="C111" s="54">
        <v>271</v>
      </c>
      <c r="D111" s="54">
        <v>229</v>
      </c>
      <c r="E111" s="54">
        <v>172.1</v>
      </c>
      <c r="F111" s="54">
        <v>2</v>
      </c>
      <c r="G111" s="54">
        <v>0.7</v>
      </c>
      <c r="H111" s="54">
        <v>1</v>
      </c>
      <c r="I111" s="54">
        <v>2.1</v>
      </c>
      <c r="J111" s="90" t="s">
        <v>177</v>
      </c>
      <c r="K111" s="73" t="s">
        <v>172</v>
      </c>
    </row>
    <row r="112" spans="1:11">
      <c r="A112" s="54">
        <v>104</v>
      </c>
      <c r="B112" s="79" t="s">
        <v>15</v>
      </c>
      <c r="C112" s="54">
        <v>268</v>
      </c>
      <c r="D112" s="54">
        <v>229</v>
      </c>
      <c r="E112" s="54">
        <v>175.3</v>
      </c>
      <c r="F112" s="54">
        <v>1</v>
      </c>
      <c r="G112" s="54">
        <v>1.6</v>
      </c>
      <c r="H112" s="54">
        <v>1</v>
      </c>
      <c r="I112" s="54">
        <v>2.2000000000000002</v>
      </c>
      <c r="J112" s="90" t="s">
        <v>180</v>
      </c>
      <c r="K112" s="73" t="s">
        <v>181</v>
      </c>
    </row>
    <row r="113" spans="1:11">
      <c r="A113" s="54">
        <v>105</v>
      </c>
      <c r="B113" s="79" t="s">
        <v>15</v>
      </c>
      <c r="C113" s="54">
        <v>266</v>
      </c>
      <c r="D113" s="54">
        <v>224</v>
      </c>
      <c r="E113" s="54">
        <v>168.9</v>
      </c>
      <c r="F113" s="54">
        <v>1</v>
      </c>
      <c r="G113" s="54">
        <v>2.2999999999999998</v>
      </c>
      <c r="H113" s="54">
        <v>1</v>
      </c>
      <c r="I113" s="54">
        <v>0.9</v>
      </c>
      <c r="J113" s="90" t="s">
        <v>119</v>
      </c>
      <c r="K113" s="73">
        <v>14</v>
      </c>
    </row>
    <row r="114" spans="1:11">
      <c r="A114" s="54">
        <v>106</v>
      </c>
      <c r="B114" s="79" t="s">
        <v>15</v>
      </c>
      <c r="C114" s="54">
        <v>264</v>
      </c>
      <c r="D114" s="54">
        <v>224</v>
      </c>
      <c r="E114" s="54">
        <v>169.6</v>
      </c>
      <c r="F114" s="54">
        <v>1</v>
      </c>
      <c r="G114" s="54">
        <v>1.5</v>
      </c>
      <c r="H114" s="54">
        <v>1</v>
      </c>
      <c r="I114" s="54">
        <v>1.1000000000000001</v>
      </c>
      <c r="J114" s="90" t="s">
        <v>136</v>
      </c>
      <c r="K114" s="73" t="s">
        <v>137</v>
      </c>
    </row>
    <row r="115" spans="1:11">
      <c r="A115" s="54">
        <v>107</v>
      </c>
      <c r="B115" s="79" t="s">
        <v>15</v>
      </c>
      <c r="C115" s="54">
        <v>261</v>
      </c>
      <c r="D115" s="54">
        <v>222</v>
      </c>
      <c r="E115" s="54">
        <v>155.9</v>
      </c>
      <c r="F115" s="54">
        <v>2</v>
      </c>
      <c r="G115" s="54">
        <v>0.4</v>
      </c>
      <c r="H115" s="54">
        <v>1</v>
      </c>
      <c r="I115" s="54">
        <v>0</v>
      </c>
      <c r="J115" s="90"/>
      <c r="K115" s="73"/>
    </row>
    <row r="116" spans="1:11">
      <c r="A116" s="54">
        <v>108</v>
      </c>
      <c r="B116" s="79" t="s">
        <v>15</v>
      </c>
      <c r="C116" s="54">
        <v>247</v>
      </c>
      <c r="D116" s="54">
        <v>209</v>
      </c>
      <c r="E116" s="54">
        <v>124.5</v>
      </c>
      <c r="F116" s="54">
        <v>2</v>
      </c>
      <c r="G116" s="54">
        <v>0.5</v>
      </c>
      <c r="H116" s="54">
        <v>1</v>
      </c>
      <c r="I116" s="54">
        <v>0.6</v>
      </c>
      <c r="J116" s="90" t="s">
        <v>132</v>
      </c>
      <c r="K116" s="73">
        <v>20</v>
      </c>
    </row>
    <row r="117" spans="1:11">
      <c r="A117" s="54">
        <v>109</v>
      </c>
      <c r="B117" s="79" t="s">
        <v>15</v>
      </c>
      <c r="C117" s="54">
        <v>255</v>
      </c>
      <c r="D117" s="54">
        <v>218</v>
      </c>
      <c r="E117" s="54">
        <v>145.1</v>
      </c>
      <c r="F117" s="54">
        <v>2</v>
      </c>
      <c r="G117" s="54">
        <v>0.5</v>
      </c>
      <c r="H117" s="54">
        <v>1</v>
      </c>
      <c r="I117" s="54">
        <v>1.5</v>
      </c>
      <c r="J117" s="90" t="s">
        <v>182</v>
      </c>
      <c r="K117" s="73" t="s">
        <v>112</v>
      </c>
    </row>
    <row r="118" spans="1:11">
      <c r="A118" s="86">
        <v>110</v>
      </c>
      <c r="B118" s="87" t="s">
        <v>15</v>
      </c>
      <c r="C118" s="86">
        <v>255</v>
      </c>
      <c r="D118" s="86">
        <v>213</v>
      </c>
      <c r="E118" s="86">
        <v>150.4</v>
      </c>
      <c r="F118" s="86">
        <v>1</v>
      </c>
      <c r="G118" s="86">
        <v>1</v>
      </c>
      <c r="H118" s="54">
        <v>1</v>
      </c>
      <c r="I118" s="86">
        <v>3.3</v>
      </c>
      <c r="J118" s="92" t="s">
        <v>183</v>
      </c>
      <c r="K118" s="93" t="s">
        <v>184</v>
      </c>
    </row>
    <row r="119" spans="1:11">
      <c r="B119" s="79"/>
      <c r="H119" s="98"/>
      <c r="J119" s="94"/>
    </row>
    <row r="120" spans="1:11">
      <c r="B120" s="79"/>
      <c r="J120" s="94"/>
    </row>
    <row r="121" spans="1:11">
      <c r="B121" s="79"/>
      <c r="J121" s="94"/>
    </row>
    <row r="122" spans="1:11">
      <c r="B122" s="79"/>
      <c r="J122" s="94"/>
    </row>
    <row r="123" spans="1:11">
      <c r="J123" s="94"/>
    </row>
    <row r="124" spans="1:11">
      <c r="J124" s="94"/>
    </row>
    <row r="125" spans="1:11">
      <c r="J125" s="94"/>
    </row>
    <row r="126" spans="1:11">
      <c r="J126" s="94"/>
    </row>
    <row r="127" spans="1:11">
      <c r="J127" s="94"/>
    </row>
    <row r="128" spans="1:11">
      <c r="J128" s="94"/>
    </row>
    <row r="129" spans="10:10">
      <c r="J129" s="94"/>
    </row>
    <row r="130" spans="10:10">
      <c r="J130" s="94"/>
    </row>
    <row r="131" spans="10:10">
      <c r="J131" s="94"/>
    </row>
    <row r="132" spans="10:10">
      <c r="J132" s="94"/>
    </row>
    <row r="133" spans="10:10">
      <c r="J133" s="94"/>
    </row>
    <row r="134" spans="10:10">
      <c r="J134" s="94"/>
    </row>
    <row r="135" spans="10:10">
      <c r="J135" s="94"/>
    </row>
    <row r="136" spans="10:10">
      <c r="J136" s="94"/>
    </row>
    <row r="137" spans="10:10">
      <c r="J137" s="94"/>
    </row>
    <row r="138" spans="10:10">
      <c r="J138" s="94"/>
    </row>
    <row r="139" spans="10:10">
      <c r="J139" s="94"/>
    </row>
    <row r="140" spans="10:10">
      <c r="J140" s="94"/>
    </row>
    <row r="141" spans="10:10">
      <c r="J141" s="94"/>
    </row>
    <row r="142" spans="10:10">
      <c r="J142" s="94"/>
    </row>
    <row r="143" spans="10:10">
      <c r="J143" s="94"/>
    </row>
    <row r="144" spans="10:10">
      <c r="J144" s="94"/>
    </row>
    <row r="145" spans="10:10">
      <c r="J145" s="94"/>
    </row>
    <row r="146" spans="10:10">
      <c r="J146" s="94"/>
    </row>
    <row r="147" spans="10:10">
      <c r="J147" s="94"/>
    </row>
    <row r="148" spans="10:10">
      <c r="J148" s="94"/>
    </row>
    <row r="149" spans="10:10">
      <c r="J149" s="94"/>
    </row>
    <row r="150" spans="10:10">
      <c r="J150" s="94"/>
    </row>
    <row r="151" spans="10:10">
      <c r="J151" s="94"/>
    </row>
    <row r="152" spans="10:10">
      <c r="J152" s="94"/>
    </row>
    <row r="153" spans="10:10">
      <c r="J153" s="94"/>
    </row>
    <row r="154" spans="10:10">
      <c r="J154" s="94"/>
    </row>
    <row r="155" spans="10:10">
      <c r="J155" s="94"/>
    </row>
    <row r="156" spans="10:10">
      <c r="J156" s="94"/>
    </row>
    <row r="157" spans="10:10">
      <c r="J157" s="94"/>
    </row>
    <row r="158" spans="10:10">
      <c r="J158" s="94"/>
    </row>
    <row r="159" spans="10:10">
      <c r="J159" s="94"/>
    </row>
    <row r="160" spans="10:10">
      <c r="J160" s="94"/>
    </row>
    <row r="161" spans="10:10">
      <c r="J161" s="94"/>
    </row>
    <row r="162" spans="10:10">
      <c r="J162" s="94"/>
    </row>
    <row r="163" spans="10:10">
      <c r="J163" s="94"/>
    </row>
    <row r="164" spans="10:10">
      <c r="J164" s="94"/>
    </row>
    <row r="165" spans="10:10">
      <c r="J165" s="94"/>
    </row>
    <row r="166" spans="10:10">
      <c r="J166" s="94"/>
    </row>
    <row r="167" spans="10:10">
      <c r="J167" s="94"/>
    </row>
    <row r="168" spans="10:10">
      <c r="J168" s="94"/>
    </row>
    <row r="169" spans="10:10">
      <c r="J169" s="94"/>
    </row>
    <row r="170" spans="10:10">
      <c r="J170" s="94"/>
    </row>
    <row r="171" spans="10:10">
      <c r="J171" s="94"/>
    </row>
    <row r="172" spans="10:10">
      <c r="J172" s="94"/>
    </row>
    <row r="173" spans="10:10">
      <c r="J173" s="94"/>
    </row>
    <row r="174" spans="10:10">
      <c r="J174" s="94"/>
    </row>
    <row r="175" spans="10:10">
      <c r="J175" s="94"/>
    </row>
    <row r="176" spans="10:10">
      <c r="J176" s="94"/>
    </row>
    <row r="177" spans="10:10">
      <c r="J177" s="94"/>
    </row>
    <row r="178" spans="10:10">
      <c r="J178" s="94"/>
    </row>
    <row r="179" spans="10:10">
      <c r="J179" s="94"/>
    </row>
    <row r="180" spans="10:10">
      <c r="J180" s="94"/>
    </row>
    <row r="181" spans="10:10">
      <c r="J181" s="94"/>
    </row>
    <row r="182" spans="10:10">
      <c r="J182" s="94"/>
    </row>
    <row r="183" spans="10:10">
      <c r="J183" s="94"/>
    </row>
    <row r="184" spans="10:10">
      <c r="J184" s="94"/>
    </row>
    <row r="185" spans="10:10">
      <c r="J185" s="94"/>
    </row>
    <row r="186" spans="10:10">
      <c r="J186" s="94"/>
    </row>
    <row r="187" spans="10:10">
      <c r="J187" s="94"/>
    </row>
    <row r="188" spans="10:10">
      <c r="J188" s="94"/>
    </row>
    <row r="189" spans="10:10">
      <c r="J189" s="94"/>
    </row>
    <row r="190" spans="10:10">
      <c r="J190" s="94"/>
    </row>
    <row r="191" spans="10:10">
      <c r="J191" s="94"/>
    </row>
    <row r="192" spans="10:10">
      <c r="J192" s="94"/>
    </row>
    <row r="193" spans="10:10">
      <c r="J193" s="94"/>
    </row>
    <row r="194" spans="10:10">
      <c r="J194" s="94"/>
    </row>
    <row r="195" spans="10:10">
      <c r="J195" s="94"/>
    </row>
    <row r="196" spans="10:10">
      <c r="J196" s="94"/>
    </row>
    <row r="197" spans="10:10">
      <c r="J197" s="94"/>
    </row>
    <row r="198" spans="10:10">
      <c r="J198" s="94"/>
    </row>
    <row r="199" spans="10:10">
      <c r="J199" s="94"/>
    </row>
    <row r="200" spans="10:10">
      <c r="J200" s="94"/>
    </row>
    <row r="201" spans="10:10">
      <c r="J201" s="94"/>
    </row>
    <row r="202" spans="10:10">
      <c r="J202" s="94"/>
    </row>
    <row r="203" spans="10:10">
      <c r="J203" s="94"/>
    </row>
    <row r="204" spans="10:10">
      <c r="J204" s="94"/>
    </row>
    <row r="205" spans="10:10">
      <c r="J205" s="94"/>
    </row>
    <row r="206" spans="10:10">
      <c r="J206" s="94"/>
    </row>
    <row r="207" spans="10:10">
      <c r="J207" s="94"/>
    </row>
    <row r="208" spans="10:10">
      <c r="J208" s="94"/>
    </row>
    <row r="209" spans="10:10">
      <c r="J209" s="94"/>
    </row>
    <row r="210" spans="10:10">
      <c r="J210" s="94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zoomScale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36" sqref="V36"/>
    </sheetView>
  </sheetViews>
  <sheetFormatPr defaultRowHeight="13.5"/>
  <cols>
    <col min="1" max="1" width="6.75" style="52" customWidth="1"/>
    <col min="2" max="2" width="3.25" style="52" customWidth="1"/>
    <col min="3" max="3" width="6.75" style="52" customWidth="1"/>
    <col min="4" max="4" width="11.875" style="52" customWidth="1"/>
    <col min="5" max="6" width="11.875" style="52" hidden="1" customWidth="1"/>
    <col min="7" max="7" width="11.875" style="52" customWidth="1"/>
    <col min="8" max="9" width="11.875" style="52" hidden="1" customWidth="1"/>
    <col min="10" max="10" width="11.875" style="52" customWidth="1"/>
    <col min="11" max="12" width="11.875" style="52" hidden="1" customWidth="1"/>
    <col min="13" max="13" width="11.875" style="52" customWidth="1"/>
    <col min="14" max="15" width="11.875" style="52" hidden="1" customWidth="1"/>
    <col min="16" max="16" width="11.875" style="52" customWidth="1"/>
    <col min="17" max="18" width="11.875" style="58" hidden="1" customWidth="1"/>
    <col min="19" max="19" width="11.875" style="52" customWidth="1"/>
    <col min="20" max="21" width="11.875" style="52" hidden="1" customWidth="1"/>
    <col min="22" max="22" width="11" style="52" customWidth="1"/>
    <col min="23" max="24" width="11" style="52" hidden="1" customWidth="1"/>
    <col min="25" max="25" width="11" style="52" customWidth="1"/>
    <col min="26" max="27" width="11" style="52" hidden="1" customWidth="1"/>
    <col min="28" max="28" width="11" style="52" customWidth="1"/>
    <col min="29" max="30" width="11" style="52" hidden="1" customWidth="1"/>
    <col min="31" max="31" width="11" style="52" customWidth="1"/>
    <col min="32" max="33" width="11" style="52" hidden="1" customWidth="1"/>
    <col min="34" max="34" width="11" style="52" customWidth="1"/>
    <col min="35" max="36" width="11" style="52" hidden="1" customWidth="1"/>
    <col min="37" max="37" width="11" style="52" customWidth="1"/>
    <col min="38" max="39" width="11" style="52" hidden="1" customWidth="1"/>
    <col min="40" max="40" width="11" style="52" customWidth="1"/>
    <col min="41" max="42" width="11" style="52" hidden="1" customWidth="1"/>
    <col min="43" max="43" width="11" style="52" customWidth="1"/>
    <col min="44" max="45" width="11" style="52" hidden="1" customWidth="1"/>
    <col min="46" max="46" width="11" style="52" customWidth="1"/>
    <col min="47" max="48" width="11" style="52" hidden="1" customWidth="1"/>
    <col min="49" max="49" width="11" style="52" customWidth="1"/>
    <col min="50" max="51" width="11" style="52" hidden="1" customWidth="1"/>
    <col min="52" max="52" width="11" style="52" customWidth="1"/>
    <col min="53" max="54" width="11" style="52" hidden="1" customWidth="1"/>
    <col min="55" max="55" width="9" style="55"/>
    <col min="56" max="238" width="9" style="52"/>
    <col min="239" max="239" width="6.75" style="52" customWidth="1"/>
    <col min="240" max="240" width="3.25" style="52" customWidth="1"/>
    <col min="241" max="241" width="6.75" style="52" customWidth="1"/>
    <col min="242" max="242" width="11.875" style="52" customWidth="1"/>
    <col min="243" max="244" width="0" style="52" hidden="1" customWidth="1"/>
    <col min="245" max="245" width="11.875" style="52" customWidth="1"/>
    <col min="246" max="247" width="0" style="52" hidden="1" customWidth="1"/>
    <col min="248" max="248" width="11.875" style="52" customWidth="1"/>
    <col min="249" max="250" width="0" style="52" hidden="1" customWidth="1"/>
    <col min="251" max="251" width="11.875" style="52" customWidth="1"/>
    <col min="252" max="253" width="0" style="52" hidden="1" customWidth="1"/>
    <col min="254" max="254" width="11.875" style="52" customWidth="1"/>
    <col min="255" max="256" width="0" style="52" hidden="1" customWidth="1"/>
    <col min="257" max="257" width="11.875" style="52" customWidth="1"/>
    <col min="258" max="259" width="0" style="52" hidden="1" customWidth="1"/>
    <col min="260" max="260" width="11" style="52" customWidth="1"/>
    <col min="261" max="262" width="0" style="52" hidden="1" customWidth="1"/>
    <col min="263" max="263" width="11" style="52" customWidth="1"/>
    <col min="264" max="265" width="0" style="52" hidden="1" customWidth="1"/>
    <col min="266" max="266" width="11" style="52" customWidth="1"/>
    <col min="267" max="268" width="0" style="52" hidden="1" customWidth="1"/>
    <col min="269" max="269" width="11" style="52" customWidth="1"/>
    <col min="270" max="271" width="0" style="52" hidden="1" customWidth="1"/>
    <col min="272" max="272" width="11" style="52" customWidth="1"/>
    <col min="273" max="274" width="0" style="52" hidden="1" customWidth="1"/>
    <col min="275" max="275" width="11" style="52" customWidth="1"/>
    <col min="276" max="277" width="0" style="52" hidden="1" customWidth="1"/>
    <col min="278" max="278" width="11" style="52" customWidth="1"/>
    <col min="279" max="280" width="0" style="52" hidden="1" customWidth="1"/>
    <col min="281" max="281" width="11" style="52" customWidth="1"/>
    <col min="282" max="283" width="0" style="52" hidden="1" customWidth="1"/>
    <col min="284" max="284" width="11" style="52" customWidth="1"/>
    <col min="285" max="286" width="0" style="52" hidden="1" customWidth="1"/>
    <col min="287" max="287" width="11" style="52" customWidth="1"/>
    <col min="288" max="289" width="0" style="52" hidden="1" customWidth="1"/>
    <col min="290" max="290" width="11" style="52" customWidth="1"/>
    <col min="291" max="292" width="0" style="52" hidden="1" customWidth="1"/>
    <col min="293" max="293" width="9" style="52"/>
    <col min="294" max="308" width="6.75" style="52" customWidth="1"/>
    <col min="309" max="494" width="9" style="52"/>
    <col min="495" max="495" width="6.75" style="52" customWidth="1"/>
    <col min="496" max="496" width="3.25" style="52" customWidth="1"/>
    <col min="497" max="497" width="6.75" style="52" customWidth="1"/>
    <col min="498" max="498" width="11.875" style="52" customWidth="1"/>
    <col min="499" max="500" width="0" style="52" hidden="1" customWidth="1"/>
    <col min="501" max="501" width="11.875" style="52" customWidth="1"/>
    <col min="502" max="503" width="0" style="52" hidden="1" customWidth="1"/>
    <col min="504" max="504" width="11.875" style="52" customWidth="1"/>
    <col min="505" max="506" width="0" style="52" hidden="1" customWidth="1"/>
    <col min="507" max="507" width="11.875" style="52" customWidth="1"/>
    <col min="508" max="509" width="0" style="52" hidden="1" customWidth="1"/>
    <col min="510" max="510" width="11.875" style="52" customWidth="1"/>
    <col min="511" max="512" width="0" style="52" hidden="1" customWidth="1"/>
    <col min="513" max="513" width="11.875" style="52" customWidth="1"/>
    <col min="514" max="515" width="0" style="52" hidden="1" customWidth="1"/>
    <col min="516" max="516" width="11" style="52" customWidth="1"/>
    <col min="517" max="518" width="0" style="52" hidden="1" customWidth="1"/>
    <col min="519" max="519" width="11" style="52" customWidth="1"/>
    <col min="520" max="521" width="0" style="52" hidden="1" customWidth="1"/>
    <col min="522" max="522" width="11" style="52" customWidth="1"/>
    <col min="523" max="524" width="0" style="52" hidden="1" customWidth="1"/>
    <col min="525" max="525" width="11" style="52" customWidth="1"/>
    <col min="526" max="527" width="0" style="52" hidden="1" customWidth="1"/>
    <col min="528" max="528" width="11" style="52" customWidth="1"/>
    <col min="529" max="530" width="0" style="52" hidden="1" customWidth="1"/>
    <col min="531" max="531" width="11" style="52" customWidth="1"/>
    <col min="532" max="533" width="0" style="52" hidden="1" customWidth="1"/>
    <col min="534" max="534" width="11" style="52" customWidth="1"/>
    <col min="535" max="536" width="0" style="52" hidden="1" customWidth="1"/>
    <col min="537" max="537" width="11" style="52" customWidth="1"/>
    <col min="538" max="539" width="0" style="52" hidden="1" customWidth="1"/>
    <col min="540" max="540" width="11" style="52" customWidth="1"/>
    <col min="541" max="542" width="0" style="52" hidden="1" customWidth="1"/>
    <col min="543" max="543" width="11" style="52" customWidth="1"/>
    <col min="544" max="545" width="0" style="52" hidden="1" customWidth="1"/>
    <col min="546" max="546" width="11" style="52" customWidth="1"/>
    <col min="547" max="548" width="0" style="52" hidden="1" customWidth="1"/>
    <col min="549" max="549" width="9" style="52"/>
    <col min="550" max="564" width="6.75" style="52" customWidth="1"/>
    <col min="565" max="750" width="9" style="52"/>
    <col min="751" max="751" width="6.75" style="52" customWidth="1"/>
    <col min="752" max="752" width="3.25" style="52" customWidth="1"/>
    <col min="753" max="753" width="6.75" style="52" customWidth="1"/>
    <col min="754" max="754" width="11.875" style="52" customWidth="1"/>
    <col min="755" max="756" width="0" style="52" hidden="1" customWidth="1"/>
    <col min="757" max="757" width="11.875" style="52" customWidth="1"/>
    <col min="758" max="759" width="0" style="52" hidden="1" customWidth="1"/>
    <col min="760" max="760" width="11.875" style="52" customWidth="1"/>
    <col min="761" max="762" width="0" style="52" hidden="1" customWidth="1"/>
    <col min="763" max="763" width="11.875" style="52" customWidth="1"/>
    <col min="764" max="765" width="0" style="52" hidden="1" customWidth="1"/>
    <col min="766" max="766" width="11.875" style="52" customWidth="1"/>
    <col min="767" max="768" width="0" style="52" hidden="1" customWidth="1"/>
    <col min="769" max="769" width="11.875" style="52" customWidth="1"/>
    <col min="770" max="771" width="0" style="52" hidden="1" customWidth="1"/>
    <col min="772" max="772" width="11" style="52" customWidth="1"/>
    <col min="773" max="774" width="0" style="52" hidden="1" customWidth="1"/>
    <col min="775" max="775" width="11" style="52" customWidth="1"/>
    <col min="776" max="777" width="0" style="52" hidden="1" customWidth="1"/>
    <col min="778" max="778" width="11" style="52" customWidth="1"/>
    <col min="779" max="780" width="0" style="52" hidden="1" customWidth="1"/>
    <col min="781" max="781" width="11" style="52" customWidth="1"/>
    <col min="782" max="783" width="0" style="52" hidden="1" customWidth="1"/>
    <col min="784" max="784" width="11" style="52" customWidth="1"/>
    <col min="785" max="786" width="0" style="52" hidden="1" customWidth="1"/>
    <col min="787" max="787" width="11" style="52" customWidth="1"/>
    <col min="788" max="789" width="0" style="52" hidden="1" customWidth="1"/>
    <col min="790" max="790" width="11" style="52" customWidth="1"/>
    <col min="791" max="792" width="0" style="52" hidden="1" customWidth="1"/>
    <col min="793" max="793" width="11" style="52" customWidth="1"/>
    <col min="794" max="795" width="0" style="52" hidden="1" customWidth="1"/>
    <col min="796" max="796" width="11" style="52" customWidth="1"/>
    <col min="797" max="798" width="0" style="52" hidden="1" customWidth="1"/>
    <col min="799" max="799" width="11" style="52" customWidth="1"/>
    <col min="800" max="801" width="0" style="52" hidden="1" customWidth="1"/>
    <col min="802" max="802" width="11" style="52" customWidth="1"/>
    <col min="803" max="804" width="0" style="52" hidden="1" customWidth="1"/>
    <col min="805" max="805" width="9" style="52"/>
    <col min="806" max="820" width="6.75" style="52" customWidth="1"/>
    <col min="821" max="1006" width="9" style="52"/>
    <col min="1007" max="1007" width="6.75" style="52" customWidth="1"/>
    <col min="1008" max="1008" width="3.25" style="52" customWidth="1"/>
    <col min="1009" max="1009" width="6.75" style="52" customWidth="1"/>
    <col min="1010" max="1010" width="11.875" style="52" customWidth="1"/>
    <col min="1011" max="1012" width="0" style="52" hidden="1" customWidth="1"/>
    <col min="1013" max="1013" width="11.875" style="52" customWidth="1"/>
    <col min="1014" max="1015" width="0" style="52" hidden="1" customWidth="1"/>
    <col min="1016" max="1016" width="11.875" style="52" customWidth="1"/>
    <col min="1017" max="1018" width="0" style="52" hidden="1" customWidth="1"/>
    <col min="1019" max="1019" width="11.875" style="52" customWidth="1"/>
    <col min="1020" max="1021" width="0" style="52" hidden="1" customWidth="1"/>
    <col min="1022" max="1022" width="11.875" style="52" customWidth="1"/>
    <col min="1023" max="1024" width="0" style="52" hidden="1" customWidth="1"/>
    <col min="1025" max="1025" width="11.875" style="52" customWidth="1"/>
    <col min="1026" max="1027" width="0" style="52" hidden="1" customWidth="1"/>
    <col min="1028" max="1028" width="11" style="52" customWidth="1"/>
    <col min="1029" max="1030" width="0" style="52" hidden="1" customWidth="1"/>
    <col min="1031" max="1031" width="11" style="52" customWidth="1"/>
    <col min="1032" max="1033" width="0" style="52" hidden="1" customWidth="1"/>
    <col min="1034" max="1034" width="11" style="52" customWidth="1"/>
    <col min="1035" max="1036" width="0" style="52" hidden="1" customWidth="1"/>
    <col min="1037" max="1037" width="11" style="52" customWidth="1"/>
    <col min="1038" max="1039" width="0" style="52" hidden="1" customWidth="1"/>
    <col min="1040" max="1040" width="11" style="52" customWidth="1"/>
    <col min="1041" max="1042" width="0" style="52" hidden="1" customWidth="1"/>
    <col min="1043" max="1043" width="11" style="52" customWidth="1"/>
    <col min="1044" max="1045" width="0" style="52" hidden="1" customWidth="1"/>
    <col min="1046" max="1046" width="11" style="52" customWidth="1"/>
    <col min="1047" max="1048" width="0" style="52" hidden="1" customWidth="1"/>
    <col min="1049" max="1049" width="11" style="52" customWidth="1"/>
    <col min="1050" max="1051" width="0" style="52" hidden="1" customWidth="1"/>
    <col min="1052" max="1052" width="11" style="52" customWidth="1"/>
    <col min="1053" max="1054" width="0" style="52" hidden="1" customWidth="1"/>
    <col min="1055" max="1055" width="11" style="52" customWidth="1"/>
    <col min="1056" max="1057" width="0" style="52" hidden="1" customWidth="1"/>
    <col min="1058" max="1058" width="11" style="52" customWidth="1"/>
    <col min="1059" max="1060" width="0" style="52" hidden="1" customWidth="1"/>
    <col min="1061" max="1061" width="9" style="52"/>
    <col min="1062" max="1076" width="6.75" style="52" customWidth="1"/>
    <col min="1077" max="1262" width="9" style="52"/>
    <col min="1263" max="1263" width="6.75" style="52" customWidth="1"/>
    <col min="1264" max="1264" width="3.25" style="52" customWidth="1"/>
    <col min="1265" max="1265" width="6.75" style="52" customWidth="1"/>
    <col min="1266" max="1266" width="11.875" style="52" customWidth="1"/>
    <col min="1267" max="1268" width="0" style="52" hidden="1" customWidth="1"/>
    <col min="1269" max="1269" width="11.875" style="52" customWidth="1"/>
    <col min="1270" max="1271" width="0" style="52" hidden="1" customWidth="1"/>
    <col min="1272" max="1272" width="11.875" style="52" customWidth="1"/>
    <col min="1273" max="1274" width="0" style="52" hidden="1" customWidth="1"/>
    <col min="1275" max="1275" width="11.875" style="52" customWidth="1"/>
    <col min="1276" max="1277" width="0" style="52" hidden="1" customWidth="1"/>
    <col min="1278" max="1278" width="11.875" style="52" customWidth="1"/>
    <col min="1279" max="1280" width="0" style="52" hidden="1" customWidth="1"/>
    <col min="1281" max="1281" width="11.875" style="52" customWidth="1"/>
    <col min="1282" max="1283" width="0" style="52" hidden="1" customWidth="1"/>
    <col min="1284" max="1284" width="11" style="52" customWidth="1"/>
    <col min="1285" max="1286" width="0" style="52" hidden="1" customWidth="1"/>
    <col min="1287" max="1287" width="11" style="52" customWidth="1"/>
    <col min="1288" max="1289" width="0" style="52" hidden="1" customWidth="1"/>
    <col min="1290" max="1290" width="11" style="52" customWidth="1"/>
    <col min="1291" max="1292" width="0" style="52" hidden="1" customWidth="1"/>
    <col min="1293" max="1293" width="11" style="52" customWidth="1"/>
    <col min="1294" max="1295" width="0" style="52" hidden="1" customWidth="1"/>
    <col min="1296" max="1296" width="11" style="52" customWidth="1"/>
    <col min="1297" max="1298" width="0" style="52" hidden="1" customWidth="1"/>
    <col min="1299" max="1299" width="11" style="52" customWidth="1"/>
    <col min="1300" max="1301" width="0" style="52" hidden="1" customWidth="1"/>
    <col min="1302" max="1302" width="11" style="52" customWidth="1"/>
    <col min="1303" max="1304" width="0" style="52" hidden="1" customWidth="1"/>
    <col min="1305" max="1305" width="11" style="52" customWidth="1"/>
    <col min="1306" max="1307" width="0" style="52" hidden="1" customWidth="1"/>
    <col min="1308" max="1308" width="11" style="52" customWidth="1"/>
    <col min="1309" max="1310" width="0" style="52" hidden="1" customWidth="1"/>
    <col min="1311" max="1311" width="11" style="52" customWidth="1"/>
    <col min="1312" max="1313" width="0" style="52" hidden="1" customWidth="1"/>
    <col min="1314" max="1314" width="11" style="52" customWidth="1"/>
    <col min="1315" max="1316" width="0" style="52" hidden="1" customWidth="1"/>
    <col min="1317" max="1317" width="9" style="52"/>
    <col min="1318" max="1332" width="6.75" style="52" customWidth="1"/>
    <col min="1333" max="1518" width="9" style="52"/>
    <col min="1519" max="1519" width="6.75" style="52" customWidth="1"/>
    <col min="1520" max="1520" width="3.25" style="52" customWidth="1"/>
    <col min="1521" max="1521" width="6.75" style="52" customWidth="1"/>
    <col min="1522" max="1522" width="11.875" style="52" customWidth="1"/>
    <col min="1523" max="1524" width="0" style="52" hidden="1" customWidth="1"/>
    <col min="1525" max="1525" width="11.875" style="52" customWidth="1"/>
    <col min="1526" max="1527" width="0" style="52" hidden="1" customWidth="1"/>
    <col min="1528" max="1528" width="11.875" style="52" customWidth="1"/>
    <col min="1529" max="1530" width="0" style="52" hidden="1" customWidth="1"/>
    <col min="1531" max="1531" width="11.875" style="52" customWidth="1"/>
    <col min="1532" max="1533" width="0" style="52" hidden="1" customWidth="1"/>
    <col min="1534" max="1534" width="11.875" style="52" customWidth="1"/>
    <col min="1535" max="1536" width="0" style="52" hidden="1" customWidth="1"/>
    <col min="1537" max="1537" width="11.875" style="52" customWidth="1"/>
    <col min="1538" max="1539" width="0" style="52" hidden="1" customWidth="1"/>
    <col min="1540" max="1540" width="11" style="52" customWidth="1"/>
    <col min="1541" max="1542" width="0" style="52" hidden="1" customWidth="1"/>
    <col min="1543" max="1543" width="11" style="52" customWidth="1"/>
    <col min="1544" max="1545" width="0" style="52" hidden="1" customWidth="1"/>
    <col min="1546" max="1546" width="11" style="52" customWidth="1"/>
    <col min="1547" max="1548" width="0" style="52" hidden="1" customWidth="1"/>
    <col min="1549" max="1549" width="11" style="52" customWidth="1"/>
    <col min="1550" max="1551" width="0" style="52" hidden="1" customWidth="1"/>
    <col min="1552" max="1552" width="11" style="52" customWidth="1"/>
    <col min="1553" max="1554" width="0" style="52" hidden="1" customWidth="1"/>
    <col min="1555" max="1555" width="11" style="52" customWidth="1"/>
    <col min="1556" max="1557" width="0" style="52" hidden="1" customWidth="1"/>
    <col min="1558" max="1558" width="11" style="52" customWidth="1"/>
    <col min="1559" max="1560" width="0" style="52" hidden="1" customWidth="1"/>
    <col min="1561" max="1561" width="11" style="52" customWidth="1"/>
    <col min="1562" max="1563" width="0" style="52" hidden="1" customWidth="1"/>
    <col min="1564" max="1564" width="11" style="52" customWidth="1"/>
    <col min="1565" max="1566" width="0" style="52" hidden="1" customWidth="1"/>
    <col min="1567" max="1567" width="11" style="52" customWidth="1"/>
    <col min="1568" max="1569" width="0" style="52" hidden="1" customWidth="1"/>
    <col min="1570" max="1570" width="11" style="52" customWidth="1"/>
    <col min="1571" max="1572" width="0" style="52" hidden="1" customWidth="1"/>
    <col min="1573" max="1573" width="9" style="52"/>
    <col min="1574" max="1588" width="6.75" style="52" customWidth="1"/>
    <col min="1589" max="1774" width="9" style="52"/>
    <col min="1775" max="1775" width="6.75" style="52" customWidth="1"/>
    <col min="1776" max="1776" width="3.25" style="52" customWidth="1"/>
    <col min="1777" max="1777" width="6.75" style="52" customWidth="1"/>
    <col min="1778" max="1778" width="11.875" style="52" customWidth="1"/>
    <col min="1779" max="1780" width="0" style="52" hidden="1" customWidth="1"/>
    <col min="1781" max="1781" width="11.875" style="52" customWidth="1"/>
    <col min="1782" max="1783" width="0" style="52" hidden="1" customWidth="1"/>
    <col min="1784" max="1784" width="11.875" style="52" customWidth="1"/>
    <col min="1785" max="1786" width="0" style="52" hidden="1" customWidth="1"/>
    <col min="1787" max="1787" width="11.875" style="52" customWidth="1"/>
    <col min="1788" max="1789" width="0" style="52" hidden="1" customWidth="1"/>
    <col min="1790" max="1790" width="11.875" style="52" customWidth="1"/>
    <col min="1791" max="1792" width="0" style="52" hidden="1" customWidth="1"/>
    <col min="1793" max="1793" width="11.875" style="52" customWidth="1"/>
    <col min="1794" max="1795" width="0" style="52" hidden="1" customWidth="1"/>
    <col min="1796" max="1796" width="11" style="52" customWidth="1"/>
    <col min="1797" max="1798" width="0" style="52" hidden="1" customWidth="1"/>
    <col min="1799" max="1799" width="11" style="52" customWidth="1"/>
    <col min="1800" max="1801" width="0" style="52" hidden="1" customWidth="1"/>
    <col min="1802" max="1802" width="11" style="52" customWidth="1"/>
    <col min="1803" max="1804" width="0" style="52" hidden="1" customWidth="1"/>
    <col min="1805" max="1805" width="11" style="52" customWidth="1"/>
    <col min="1806" max="1807" width="0" style="52" hidden="1" customWidth="1"/>
    <col min="1808" max="1808" width="11" style="52" customWidth="1"/>
    <col min="1809" max="1810" width="0" style="52" hidden="1" customWidth="1"/>
    <col min="1811" max="1811" width="11" style="52" customWidth="1"/>
    <col min="1812" max="1813" width="0" style="52" hidden="1" customWidth="1"/>
    <col min="1814" max="1814" width="11" style="52" customWidth="1"/>
    <col min="1815" max="1816" width="0" style="52" hidden="1" customWidth="1"/>
    <col min="1817" max="1817" width="11" style="52" customWidth="1"/>
    <col min="1818" max="1819" width="0" style="52" hidden="1" customWidth="1"/>
    <col min="1820" max="1820" width="11" style="52" customWidth="1"/>
    <col min="1821" max="1822" width="0" style="52" hidden="1" customWidth="1"/>
    <col min="1823" max="1823" width="11" style="52" customWidth="1"/>
    <col min="1824" max="1825" width="0" style="52" hidden="1" customWidth="1"/>
    <col min="1826" max="1826" width="11" style="52" customWidth="1"/>
    <col min="1827" max="1828" width="0" style="52" hidden="1" customWidth="1"/>
    <col min="1829" max="1829" width="9" style="52"/>
    <col min="1830" max="1844" width="6.75" style="52" customWidth="1"/>
    <col min="1845" max="2030" width="9" style="52"/>
    <col min="2031" max="2031" width="6.75" style="52" customWidth="1"/>
    <col min="2032" max="2032" width="3.25" style="52" customWidth="1"/>
    <col min="2033" max="2033" width="6.75" style="52" customWidth="1"/>
    <col min="2034" max="2034" width="11.875" style="52" customWidth="1"/>
    <col min="2035" max="2036" width="0" style="52" hidden="1" customWidth="1"/>
    <col min="2037" max="2037" width="11.875" style="52" customWidth="1"/>
    <col min="2038" max="2039" width="0" style="52" hidden="1" customWidth="1"/>
    <col min="2040" max="2040" width="11.875" style="52" customWidth="1"/>
    <col min="2041" max="2042" width="0" style="52" hidden="1" customWidth="1"/>
    <col min="2043" max="2043" width="11.875" style="52" customWidth="1"/>
    <col min="2044" max="2045" width="0" style="52" hidden="1" customWidth="1"/>
    <col min="2046" max="2046" width="11.875" style="52" customWidth="1"/>
    <col min="2047" max="2048" width="0" style="52" hidden="1" customWidth="1"/>
    <col min="2049" max="2049" width="11.875" style="52" customWidth="1"/>
    <col min="2050" max="2051" width="0" style="52" hidden="1" customWidth="1"/>
    <col min="2052" max="2052" width="11" style="52" customWidth="1"/>
    <col min="2053" max="2054" width="0" style="52" hidden="1" customWidth="1"/>
    <col min="2055" max="2055" width="11" style="52" customWidth="1"/>
    <col min="2056" max="2057" width="0" style="52" hidden="1" customWidth="1"/>
    <col min="2058" max="2058" width="11" style="52" customWidth="1"/>
    <col min="2059" max="2060" width="0" style="52" hidden="1" customWidth="1"/>
    <col min="2061" max="2061" width="11" style="52" customWidth="1"/>
    <col min="2062" max="2063" width="0" style="52" hidden="1" customWidth="1"/>
    <col min="2064" max="2064" width="11" style="52" customWidth="1"/>
    <col min="2065" max="2066" width="0" style="52" hidden="1" customWidth="1"/>
    <col min="2067" max="2067" width="11" style="52" customWidth="1"/>
    <col min="2068" max="2069" width="0" style="52" hidden="1" customWidth="1"/>
    <col min="2070" max="2070" width="11" style="52" customWidth="1"/>
    <col min="2071" max="2072" width="0" style="52" hidden="1" customWidth="1"/>
    <col min="2073" max="2073" width="11" style="52" customWidth="1"/>
    <col min="2074" max="2075" width="0" style="52" hidden="1" customWidth="1"/>
    <col min="2076" max="2076" width="11" style="52" customWidth="1"/>
    <col min="2077" max="2078" width="0" style="52" hidden="1" customWidth="1"/>
    <col min="2079" max="2079" width="11" style="52" customWidth="1"/>
    <col min="2080" max="2081" width="0" style="52" hidden="1" customWidth="1"/>
    <col min="2082" max="2082" width="11" style="52" customWidth="1"/>
    <col min="2083" max="2084" width="0" style="52" hidden="1" customWidth="1"/>
    <col min="2085" max="2085" width="9" style="52"/>
    <col min="2086" max="2100" width="6.75" style="52" customWidth="1"/>
    <col min="2101" max="2286" width="9" style="52"/>
    <col min="2287" max="2287" width="6.75" style="52" customWidth="1"/>
    <col min="2288" max="2288" width="3.25" style="52" customWidth="1"/>
    <col min="2289" max="2289" width="6.75" style="52" customWidth="1"/>
    <col min="2290" max="2290" width="11.875" style="52" customWidth="1"/>
    <col min="2291" max="2292" width="0" style="52" hidden="1" customWidth="1"/>
    <col min="2293" max="2293" width="11.875" style="52" customWidth="1"/>
    <col min="2294" max="2295" width="0" style="52" hidden="1" customWidth="1"/>
    <col min="2296" max="2296" width="11.875" style="52" customWidth="1"/>
    <col min="2297" max="2298" width="0" style="52" hidden="1" customWidth="1"/>
    <col min="2299" max="2299" width="11.875" style="52" customWidth="1"/>
    <col min="2300" max="2301" width="0" style="52" hidden="1" customWidth="1"/>
    <col min="2302" max="2302" width="11.875" style="52" customWidth="1"/>
    <col min="2303" max="2304" width="0" style="52" hidden="1" customWidth="1"/>
    <col min="2305" max="2305" width="11.875" style="52" customWidth="1"/>
    <col min="2306" max="2307" width="0" style="52" hidden="1" customWidth="1"/>
    <col min="2308" max="2308" width="11" style="52" customWidth="1"/>
    <col min="2309" max="2310" width="0" style="52" hidden="1" customWidth="1"/>
    <col min="2311" max="2311" width="11" style="52" customWidth="1"/>
    <col min="2312" max="2313" width="0" style="52" hidden="1" customWidth="1"/>
    <col min="2314" max="2314" width="11" style="52" customWidth="1"/>
    <col min="2315" max="2316" width="0" style="52" hidden="1" customWidth="1"/>
    <col min="2317" max="2317" width="11" style="52" customWidth="1"/>
    <col min="2318" max="2319" width="0" style="52" hidden="1" customWidth="1"/>
    <col min="2320" max="2320" width="11" style="52" customWidth="1"/>
    <col min="2321" max="2322" width="0" style="52" hidden="1" customWidth="1"/>
    <col min="2323" max="2323" width="11" style="52" customWidth="1"/>
    <col min="2324" max="2325" width="0" style="52" hidden="1" customWidth="1"/>
    <col min="2326" max="2326" width="11" style="52" customWidth="1"/>
    <col min="2327" max="2328" width="0" style="52" hidden="1" customWidth="1"/>
    <col min="2329" max="2329" width="11" style="52" customWidth="1"/>
    <col min="2330" max="2331" width="0" style="52" hidden="1" customWidth="1"/>
    <col min="2332" max="2332" width="11" style="52" customWidth="1"/>
    <col min="2333" max="2334" width="0" style="52" hidden="1" customWidth="1"/>
    <col min="2335" max="2335" width="11" style="52" customWidth="1"/>
    <col min="2336" max="2337" width="0" style="52" hidden="1" customWidth="1"/>
    <col min="2338" max="2338" width="11" style="52" customWidth="1"/>
    <col min="2339" max="2340" width="0" style="52" hidden="1" customWidth="1"/>
    <col min="2341" max="2341" width="9" style="52"/>
    <col min="2342" max="2356" width="6.75" style="52" customWidth="1"/>
    <col min="2357" max="2542" width="9" style="52"/>
    <col min="2543" max="2543" width="6.75" style="52" customWidth="1"/>
    <col min="2544" max="2544" width="3.25" style="52" customWidth="1"/>
    <col min="2545" max="2545" width="6.75" style="52" customWidth="1"/>
    <col min="2546" max="2546" width="11.875" style="52" customWidth="1"/>
    <col min="2547" max="2548" width="0" style="52" hidden="1" customWidth="1"/>
    <col min="2549" max="2549" width="11.875" style="52" customWidth="1"/>
    <col min="2550" max="2551" width="0" style="52" hidden="1" customWidth="1"/>
    <col min="2552" max="2552" width="11.875" style="52" customWidth="1"/>
    <col min="2553" max="2554" width="0" style="52" hidden="1" customWidth="1"/>
    <col min="2555" max="2555" width="11.875" style="52" customWidth="1"/>
    <col min="2556" max="2557" width="0" style="52" hidden="1" customWidth="1"/>
    <col min="2558" max="2558" width="11.875" style="52" customWidth="1"/>
    <col min="2559" max="2560" width="0" style="52" hidden="1" customWidth="1"/>
    <col min="2561" max="2561" width="11.875" style="52" customWidth="1"/>
    <col min="2562" max="2563" width="0" style="52" hidden="1" customWidth="1"/>
    <col min="2564" max="2564" width="11" style="52" customWidth="1"/>
    <col min="2565" max="2566" width="0" style="52" hidden="1" customWidth="1"/>
    <col min="2567" max="2567" width="11" style="52" customWidth="1"/>
    <col min="2568" max="2569" width="0" style="52" hidden="1" customWidth="1"/>
    <col min="2570" max="2570" width="11" style="52" customWidth="1"/>
    <col min="2571" max="2572" width="0" style="52" hidden="1" customWidth="1"/>
    <col min="2573" max="2573" width="11" style="52" customWidth="1"/>
    <col min="2574" max="2575" width="0" style="52" hidden="1" customWidth="1"/>
    <col min="2576" max="2576" width="11" style="52" customWidth="1"/>
    <col min="2577" max="2578" width="0" style="52" hidden="1" customWidth="1"/>
    <col min="2579" max="2579" width="11" style="52" customWidth="1"/>
    <col min="2580" max="2581" width="0" style="52" hidden="1" customWidth="1"/>
    <col min="2582" max="2582" width="11" style="52" customWidth="1"/>
    <col min="2583" max="2584" width="0" style="52" hidden="1" customWidth="1"/>
    <col min="2585" max="2585" width="11" style="52" customWidth="1"/>
    <col min="2586" max="2587" width="0" style="52" hidden="1" customWidth="1"/>
    <col min="2588" max="2588" width="11" style="52" customWidth="1"/>
    <col min="2589" max="2590" width="0" style="52" hidden="1" customWidth="1"/>
    <col min="2591" max="2591" width="11" style="52" customWidth="1"/>
    <col min="2592" max="2593" width="0" style="52" hidden="1" customWidth="1"/>
    <col min="2594" max="2594" width="11" style="52" customWidth="1"/>
    <col min="2595" max="2596" width="0" style="52" hidden="1" customWidth="1"/>
    <col min="2597" max="2597" width="9" style="52"/>
    <col min="2598" max="2612" width="6.75" style="52" customWidth="1"/>
    <col min="2613" max="2798" width="9" style="52"/>
    <col min="2799" max="2799" width="6.75" style="52" customWidth="1"/>
    <col min="2800" max="2800" width="3.25" style="52" customWidth="1"/>
    <col min="2801" max="2801" width="6.75" style="52" customWidth="1"/>
    <col min="2802" max="2802" width="11.875" style="52" customWidth="1"/>
    <col min="2803" max="2804" width="0" style="52" hidden="1" customWidth="1"/>
    <col min="2805" max="2805" width="11.875" style="52" customWidth="1"/>
    <col min="2806" max="2807" width="0" style="52" hidden="1" customWidth="1"/>
    <col min="2808" max="2808" width="11.875" style="52" customWidth="1"/>
    <col min="2809" max="2810" width="0" style="52" hidden="1" customWidth="1"/>
    <col min="2811" max="2811" width="11.875" style="52" customWidth="1"/>
    <col min="2812" max="2813" width="0" style="52" hidden="1" customWidth="1"/>
    <col min="2814" max="2814" width="11.875" style="52" customWidth="1"/>
    <col min="2815" max="2816" width="0" style="52" hidden="1" customWidth="1"/>
    <col min="2817" max="2817" width="11.875" style="52" customWidth="1"/>
    <col min="2818" max="2819" width="0" style="52" hidden="1" customWidth="1"/>
    <col min="2820" max="2820" width="11" style="52" customWidth="1"/>
    <col min="2821" max="2822" width="0" style="52" hidden="1" customWidth="1"/>
    <col min="2823" max="2823" width="11" style="52" customWidth="1"/>
    <col min="2824" max="2825" width="0" style="52" hidden="1" customWidth="1"/>
    <col min="2826" max="2826" width="11" style="52" customWidth="1"/>
    <col min="2827" max="2828" width="0" style="52" hidden="1" customWidth="1"/>
    <col min="2829" max="2829" width="11" style="52" customWidth="1"/>
    <col min="2830" max="2831" width="0" style="52" hidden="1" customWidth="1"/>
    <col min="2832" max="2832" width="11" style="52" customWidth="1"/>
    <col min="2833" max="2834" width="0" style="52" hidden="1" customWidth="1"/>
    <col min="2835" max="2835" width="11" style="52" customWidth="1"/>
    <col min="2836" max="2837" width="0" style="52" hidden="1" customWidth="1"/>
    <col min="2838" max="2838" width="11" style="52" customWidth="1"/>
    <col min="2839" max="2840" width="0" style="52" hidden="1" customWidth="1"/>
    <col min="2841" max="2841" width="11" style="52" customWidth="1"/>
    <col min="2842" max="2843" width="0" style="52" hidden="1" customWidth="1"/>
    <col min="2844" max="2844" width="11" style="52" customWidth="1"/>
    <col min="2845" max="2846" width="0" style="52" hidden="1" customWidth="1"/>
    <col min="2847" max="2847" width="11" style="52" customWidth="1"/>
    <col min="2848" max="2849" width="0" style="52" hidden="1" customWidth="1"/>
    <col min="2850" max="2850" width="11" style="52" customWidth="1"/>
    <col min="2851" max="2852" width="0" style="52" hidden="1" customWidth="1"/>
    <col min="2853" max="2853" width="9" style="52"/>
    <col min="2854" max="2868" width="6.75" style="52" customWidth="1"/>
    <col min="2869" max="3054" width="9" style="52"/>
    <col min="3055" max="3055" width="6.75" style="52" customWidth="1"/>
    <col min="3056" max="3056" width="3.25" style="52" customWidth="1"/>
    <col min="3057" max="3057" width="6.75" style="52" customWidth="1"/>
    <col min="3058" max="3058" width="11.875" style="52" customWidth="1"/>
    <col min="3059" max="3060" width="0" style="52" hidden="1" customWidth="1"/>
    <col min="3061" max="3061" width="11.875" style="52" customWidth="1"/>
    <col min="3062" max="3063" width="0" style="52" hidden="1" customWidth="1"/>
    <col min="3064" max="3064" width="11.875" style="52" customWidth="1"/>
    <col min="3065" max="3066" width="0" style="52" hidden="1" customWidth="1"/>
    <col min="3067" max="3067" width="11.875" style="52" customWidth="1"/>
    <col min="3068" max="3069" width="0" style="52" hidden="1" customWidth="1"/>
    <col min="3070" max="3070" width="11.875" style="52" customWidth="1"/>
    <col min="3071" max="3072" width="0" style="52" hidden="1" customWidth="1"/>
    <col min="3073" max="3073" width="11.875" style="52" customWidth="1"/>
    <col min="3074" max="3075" width="0" style="52" hidden="1" customWidth="1"/>
    <col min="3076" max="3076" width="11" style="52" customWidth="1"/>
    <col min="3077" max="3078" width="0" style="52" hidden="1" customWidth="1"/>
    <col min="3079" max="3079" width="11" style="52" customWidth="1"/>
    <col min="3080" max="3081" width="0" style="52" hidden="1" customWidth="1"/>
    <col min="3082" max="3082" width="11" style="52" customWidth="1"/>
    <col min="3083" max="3084" width="0" style="52" hidden="1" customWidth="1"/>
    <col min="3085" max="3085" width="11" style="52" customWidth="1"/>
    <col min="3086" max="3087" width="0" style="52" hidden="1" customWidth="1"/>
    <col min="3088" max="3088" width="11" style="52" customWidth="1"/>
    <col min="3089" max="3090" width="0" style="52" hidden="1" customWidth="1"/>
    <col min="3091" max="3091" width="11" style="52" customWidth="1"/>
    <col min="3092" max="3093" width="0" style="52" hidden="1" customWidth="1"/>
    <col min="3094" max="3094" width="11" style="52" customWidth="1"/>
    <col min="3095" max="3096" width="0" style="52" hidden="1" customWidth="1"/>
    <col min="3097" max="3097" width="11" style="52" customWidth="1"/>
    <col min="3098" max="3099" width="0" style="52" hidden="1" customWidth="1"/>
    <col min="3100" max="3100" width="11" style="52" customWidth="1"/>
    <col min="3101" max="3102" width="0" style="52" hidden="1" customWidth="1"/>
    <col min="3103" max="3103" width="11" style="52" customWidth="1"/>
    <col min="3104" max="3105" width="0" style="52" hidden="1" customWidth="1"/>
    <col min="3106" max="3106" width="11" style="52" customWidth="1"/>
    <col min="3107" max="3108" width="0" style="52" hidden="1" customWidth="1"/>
    <col min="3109" max="3109" width="9" style="52"/>
    <col min="3110" max="3124" width="6.75" style="52" customWidth="1"/>
    <col min="3125" max="3310" width="9" style="52"/>
    <col min="3311" max="3311" width="6.75" style="52" customWidth="1"/>
    <col min="3312" max="3312" width="3.25" style="52" customWidth="1"/>
    <col min="3313" max="3313" width="6.75" style="52" customWidth="1"/>
    <col min="3314" max="3314" width="11.875" style="52" customWidth="1"/>
    <col min="3315" max="3316" width="0" style="52" hidden="1" customWidth="1"/>
    <col min="3317" max="3317" width="11.875" style="52" customWidth="1"/>
    <col min="3318" max="3319" width="0" style="52" hidden="1" customWidth="1"/>
    <col min="3320" max="3320" width="11.875" style="52" customWidth="1"/>
    <col min="3321" max="3322" width="0" style="52" hidden="1" customWidth="1"/>
    <col min="3323" max="3323" width="11.875" style="52" customWidth="1"/>
    <col min="3324" max="3325" width="0" style="52" hidden="1" customWidth="1"/>
    <col min="3326" max="3326" width="11.875" style="52" customWidth="1"/>
    <col min="3327" max="3328" width="0" style="52" hidden="1" customWidth="1"/>
    <col min="3329" max="3329" width="11.875" style="52" customWidth="1"/>
    <col min="3330" max="3331" width="0" style="52" hidden="1" customWidth="1"/>
    <col min="3332" max="3332" width="11" style="52" customWidth="1"/>
    <col min="3333" max="3334" width="0" style="52" hidden="1" customWidth="1"/>
    <col min="3335" max="3335" width="11" style="52" customWidth="1"/>
    <col min="3336" max="3337" width="0" style="52" hidden="1" customWidth="1"/>
    <col min="3338" max="3338" width="11" style="52" customWidth="1"/>
    <col min="3339" max="3340" width="0" style="52" hidden="1" customWidth="1"/>
    <col min="3341" max="3341" width="11" style="52" customWidth="1"/>
    <col min="3342" max="3343" width="0" style="52" hidden="1" customWidth="1"/>
    <col min="3344" max="3344" width="11" style="52" customWidth="1"/>
    <col min="3345" max="3346" width="0" style="52" hidden="1" customWidth="1"/>
    <col min="3347" max="3347" width="11" style="52" customWidth="1"/>
    <col min="3348" max="3349" width="0" style="52" hidden="1" customWidth="1"/>
    <col min="3350" max="3350" width="11" style="52" customWidth="1"/>
    <col min="3351" max="3352" width="0" style="52" hidden="1" customWidth="1"/>
    <col min="3353" max="3353" width="11" style="52" customWidth="1"/>
    <col min="3354" max="3355" width="0" style="52" hidden="1" customWidth="1"/>
    <col min="3356" max="3356" width="11" style="52" customWidth="1"/>
    <col min="3357" max="3358" width="0" style="52" hidden="1" customWidth="1"/>
    <col min="3359" max="3359" width="11" style="52" customWidth="1"/>
    <col min="3360" max="3361" width="0" style="52" hidden="1" customWidth="1"/>
    <col min="3362" max="3362" width="11" style="52" customWidth="1"/>
    <col min="3363" max="3364" width="0" style="52" hidden="1" customWidth="1"/>
    <col min="3365" max="3365" width="9" style="52"/>
    <col min="3366" max="3380" width="6.75" style="52" customWidth="1"/>
    <col min="3381" max="3566" width="9" style="52"/>
    <col min="3567" max="3567" width="6.75" style="52" customWidth="1"/>
    <col min="3568" max="3568" width="3.25" style="52" customWidth="1"/>
    <col min="3569" max="3569" width="6.75" style="52" customWidth="1"/>
    <col min="3570" max="3570" width="11.875" style="52" customWidth="1"/>
    <col min="3571" max="3572" width="0" style="52" hidden="1" customWidth="1"/>
    <col min="3573" max="3573" width="11.875" style="52" customWidth="1"/>
    <col min="3574" max="3575" width="0" style="52" hidden="1" customWidth="1"/>
    <col min="3576" max="3576" width="11.875" style="52" customWidth="1"/>
    <col min="3577" max="3578" width="0" style="52" hidden="1" customWidth="1"/>
    <col min="3579" max="3579" width="11.875" style="52" customWidth="1"/>
    <col min="3580" max="3581" width="0" style="52" hidden="1" customWidth="1"/>
    <col min="3582" max="3582" width="11.875" style="52" customWidth="1"/>
    <col min="3583" max="3584" width="0" style="52" hidden="1" customWidth="1"/>
    <col min="3585" max="3585" width="11.875" style="52" customWidth="1"/>
    <col min="3586" max="3587" width="0" style="52" hidden="1" customWidth="1"/>
    <col min="3588" max="3588" width="11" style="52" customWidth="1"/>
    <col min="3589" max="3590" width="0" style="52" hidden="1" customWidth="1"/>
    <col min="3591" max="3591" width="11" style="52" customWidth="1"/>
    <col min="3592" max="3593" width="0" style="52" hidden="1" customWidth="1"/>
    <col min="3594" max="3594" width="11" style="52" customWidth="1"/>
    <col min="3595" max="3596" width="0" style="52" hidden="1" customWidth="1"/>
    <col min="3597" max="3597" width="11" style="52" customWidth="1"/>
    <col min="3598" max="3599" width="0" style="52" hidden="1" customWidth="1"/>
    <col min="3600" max="3600" width="11" style="52" customWidth="1"/>
    <col min="3601" max="3602" width="0" style="52" hidden="1" customWidth="1"/>
    <col min="3603" max="3603" width="11" style="52" customWidth="1"/>
    <col min="3604" max="3605" width="0" style="52" hidden="1" customWidth="1"/>
    <col min="3606" max="3606" width="11" style="52" customWidth="1"/>
    <col min="3607" max="3608" width="0" style="52" hidden="1" customWidth="1"/>
    <col min="3609" max="3609" width="11" style="52" customWidth="1"/>
    <col min="3610" max="3611" width="0" style="52" hidden="1" customWidth="1"/>
    <col min="3612" max="3612" width="11" style="52" customWidth="1"/>
    <col min="3613" max="3614" width="0" style="52" hidden="1" customWidth="1"/>
    <col min="3615" max="3615" width="11" style="52" customWidth="1"/>
    <col min="3616" max="3617" width="0" style="52" hidden="1" customWidth="1"/>
    <col min="3618" max="3618" width="11" style="52" customWidth="1"/>
    <col min="3619" max="3620" width="0" style="52" hidden="1" customWidth="1"/>
    <col min="3621" max="3621" width="9" style="52"/>
    <col min="3622" max="3636" width="6.75" style="52" customWidth="1"/>
    <col min="3637" max="3822" width="9" style="52"/>
    <col min="3823" max="3823" width="6.75" style="52" customWidth="1"/>
    <col min="3824" max="3824" width="3.25" style="52" customWidth="1"/>
    <col min="3825" max="3825" width="6.75" style="52" customWidth="1"/>
    <col min="3826" max="3826" width="11.875" style="52" customWidth="1"/>
    <col min="3827" max="3828" width="0" style="52" hidden="1" customWidth="1"/>
    <col min="3829" max="3829" width="11.875" style="52" customWidth="1"/>
    <col min="3830" max="3831" width="0" style="52" hidden="1" customWidth="1"/>
    <col min="3832" max="3832" width="11.875" style="52" customWidth="1"/>
    <col min="3833" max="3834" width="0" style="52" hidden="1" customWidth="1"/>
    <col min="3835" max="3835" width="11.875" style="52" customWidth="1"/>
    <col min="3836" max="3837" width="0" style="52" hidden="1" customWidth="1"/>
    <col min="3838" max="3838" width="11.875" style="52" customWidth="1"/>
    <col min="3839" max="3840" width="0" style="52" hidden="1" customWidth="1"/>
    <col min="3841" max="3841" width="11.875" style="52" customWidth="1"/>
    <col min="3842" max="3843" width="0" style="52" hidden="1" customWidth="1"/>
    <col min="3844" max="3844" width="11" style="52" customWidth="1"/>
    <col min="3845" max="3846" width="0" style="52" hidden="1" customWidth="1"/>
    <col min="3847" max="3847" width="11" style="52" customWidth="1"/>
    <col min="3848" max="3849" width="0" style="52" hidden="1" customWidth="1"/>
    <col min="3850" max="3850" width="11" style="52" customWidth="1"/>
    <col min="3851" max="3852" width="0" style="52" hidden="1" customWidth="1"/>
    <col min="3853" max="3853" width="11" style="52" customWidth="1"/>
    <col min="3854" max="3855" width="0" style="52" hidden="1" customWidth="1"/>
    <col min="3856" max="3856" width="11" style="52" customWidth="1"/>
    <col min="3857" max="3858" width="0" style="52" hidden="1" customWidth="1"/>
    <col min="3859" max="3859" width="11" style="52" customWidth="1"/>
    <col min="3860" max="3861" width="0" style="52" hidden="1" customWidth="1"/>
    <col min="3862" max="3862" width="11" style="52" customWidth="1"/>
    <col min="3863" max="3864" width="0" style="52" hidden="1" customWidth="1"/>
    <col min="3865" max="3865" width="11" style="52" customWidth="1"/>
    <col min="3866" max="3867" width="0" style="52" hidden="1" customWidth="1"/>
    <col min="3868" max="3868" width="11" style="52" customWidth="1"/>
    <col min="3869" max="3870" width="0" style="52" hidden="1" customWidth="1"/>
    <col min="3871" max="3871" width="11" style="52" customWidth="1"/>
    <col min="3872" max="3873" width="0" style="52" hidden="1" customWidth="1"/>
    <col min="3874" max="3874" width="11" style="52" customWidth="1"/>
    <col min="3875" max="3876" width="0" style="52" hidden="1" customWidth="1"/>
    <col min="3877" max="3877" width="9" style="52"/>
    <col min="3878" max="3892" width="6.75" style="52" customWidth="1"/>
    <col min="3893" max="4078" width="9" style="52"/>
    <col min="4079" max="4079" width="6.75" style="52" customWidth="1"/>
    <col min="4080" max="4080" width="3.25" style="52" customWidth="1"/>
    <col min="4081" max="4081" width="6.75" style="52" customWidth="1"/>
    <col min="4082" max="4082" width="11.875" style="52" customWidth="1"/>
    <col min="4083" max="4084" width="0" style="52" hidden="1" customWidth="1"/>
    <col min="4085" max="4085" width="11.875" style="52" customWidth="1"/>
    <col min="4086" max="4087" width="0" style="52" hidden="1" customWidth="1"/>
    <col min="4088" max="4088" width="11.875" style="52" customWidth="1"/>
    <col min="4089" max="4090" width="0" style="52" hidden="1" customWidth="1"/>
    <col min="4091" max="4091" width="11.875" style="52" customWidth="1"/>
    <col min="4092" max="4093" width="0" style="52" hidden="1" customWidth="1"/>
    <col min="4094" max="4094" width="11.875" style="52" customWidth="1"/>
    <col min="4095" max="4096" width="0" style="52" hidden="1" customWidth="1"/>
    <col min="4097" max="4097" width="11.875" style="52" customWidth="1"/>
    <col min="4098" max="4099" width="0" style="52" hidden="1" customWidth="1"/>
    <col min="4100" max="4100" width="11" style="52" customWidth="1"/>
    <col min="4101" max="4102" width="0" style="52" hidden="1" customWidth="1"/>
    <col min="4103" max="4103" width="11" style="52" customWidth="1"/>
    <col min="4104" max="4105" width="0" style="52" hidden="1" customWidth="1"/>
    <col min="4106" max="4106" width="11" style="52" customWidth="1"/>
    <col min="4107" max="4108" width="0" style="52" hidden="1" customWidth="1"/>
    <col min="4109" max="4109" width="11" style="52" customWidth="1"/>
    <col min="4110" max="4111" width="0" style="52" hidden="1" customWidth="1"/>
    <col min="4112" max="4112" width="11" style="52" customWidth="1"/>
    <col min="4113" max="4114" width="0" style="52" hidden="1" customWidth="1"/>
    <col min="4115" max="4115" width="11" style="52" customWidth="1"/>
    <col min="4116" max="4117" width="0" style="52" hidden="1" customWidth="1"/>
    <col min="4118" max="4118" width="11" style="52" customWidth="1"/>
    <col min="4119" max="4120" width="0" style="52" hidden="1" customWidth="1"/>
    <col min="4121" max="4121" width="11" style="52" customWidth="1"/>
    <col min="4122" max="4123" width="0" style="52" hidden="1" customWidth="1"/>
    <col min="4124" max="4124" width="11" style="52" customWidth="1"/>
    <col min="4125" max="4126" width="0" style="52" hidden="1" customWidth="1"/>
    <col min="4127" max="4127" width="11" style="52" customWidth="1"/>
    <col min="4128" max="4129" width="0" style="52" hidden="1" customWidth="1"/>
    <col min="4130" max="4130" width="11" style="52" customWidth="1"/>
    <col min="4131" max="4132" width="0" style="52" hidden="1" customWidth="1"/>
    <col min="4133" max="4133" width="9" style="52"/>
    <col min="4134" max="4148" width="6.75" style="52" customWidth="1"/>
    <col min="4149" max="4334" width="9" style="52"/>
    <col min="4335" max="4335" width="6.75" style="52" customWidth="1"/>
    <col min="4336" max="4336" width="3.25" style="52" customWidth="1"/>
    <col min="4337" max="4337" width="6.75" style="52" customWidth="1"/>
    <col min="4338" max="4338" width="11.875" style="52" customWidth="1"/>
    <col min="4339" max="4340" width="0" style="52" hidden="1" customWidth="1"/>
    <col min="4341" max="4341" width="11.875" style="52" customWidth="1"/>
    <col min="4342" max="4343" width="0" style="52" hidden="1" customWidth="1"/>
    <col min="4344" max="4344" width="11.875" style="52" customWidth="1"/>
    <col min="4345" max="4346" width="0" style="52" hidden="1" customWidth="1"/>
    <col min="4347" max="4347" width="11.875" style="52" customWidth="1"/>
    <col min="4348" max="4349" width="0" style="52" hidden="1" customWidth="1"/>
    <col min="4350" max="4350" width="11.875" style="52" customWidth="1"/>
    <col min="4351" max="4352" width="0" style="52" hidden="1" customWidth="1"/>
    <col min="4353" max="4353" width="11.875" style="52" customWidth="1"/>
    <col min="4354" max="4355" width="0" style="52" hidden="1" customWidth="1"/>
    <col min="4356" max="4356" width="11" style="52" customWidth="1"/>
    <col min="4357" max="4358" width="0" style="52" hidden="1" customWidth="1"/>
    <col min="4359" max="4359" width="11" style="52" customWidth="1"/>
    <col min="4360" max="4361" width="0" style="52" hidden="1" customWidth="1"/>
    <col min="4362" max="4362" width="11" style="52" customWidth="1"/>
    <col min="4363" max="4364" width="0" style="52" hidden="1" customWidth="1"/>
    <col min="4365" max="4365" width="11" style="52" customWidth="1"/>
    <col min="4366" max="4367" width="0" style="52" hidden="1" customWidth="1"/>
    <col min="4368" max="4368" width="11" style="52" customWidth="1"/>
    <col min="4369" max="4370" width="0" style="52" hidden="1" customWidth="1"/>
    <col min="4371" max="4371" width="11" style="52" customWidth="1"/>
    <col min="4372" max="4373" width="0" style="52" hidden="1" customWidth="1"/>
    <col min="4374" max="4374" width="11" style="52" customWidth="1"/>
    <col min="4375" max="4376" width="0" style="52" hidden="1" customWidth="1"/>
    <col min="4377" max="4377" width="11" style="52" customWidth="1"/>
    <col min="4378" max="4379" width="0" style="52" hidden="1" customWidth="1"/>
    <col min="4380" max="4380" width="11" style="52" customWidth="1"/>
    <col min="4381" max="4382" width="0" style="52" hidden="1" customWidth="1"/>
    <col min="4383" max="4383" width="11" style="52" customWidth="1"/>
    <col min="4384" max="4385" width="0" style="52" hidden="1" customWidth="1"/>
    <col min="4386" max="4386" width="11" style="52" customWidth="1"/>
    <col min="4387" max="4388" width="0" style="52" hidden="1" customWidth="1"/>
    <col min="4389" max="4389" width="9" style="52"/>
    <col min="4390" max="4404" width="6.75" style="52" customWidth="1"/>
    <col min="4405" max="4590" width="9" style="52"/>
    <col min="4591" max="4591" width="6.75" style="52" customWidth="1"/>
    <col min="4592" max="4592" width="3.25" style="52" customWidth="1"/>
    <col min="4593" max="4593" width="6.75" style="52" customWidth="1"/>
    <col min="4594" max="4594" width="11.875" style="52" customWidth="1"/>
    <col min="4595" max="4596" width="0" style="52" hidden="1" customWidth="1"/>
    <col min="4597" max="4597" width="11.875" style="52" customWidth="1"/>
    <col min="4598" max="4599" width="0" style="52" hidden="1" customWidth="1"/>
    <col min="4600" max="4600" width="11.875" style="52" customWidth="1"/>
    <col min="4601" max="4602" width="0" style="52" hidden="1" customWidth="1"/>
    <col min="4603" max="4603" width="11.875" style="52" customWidth="1"/>
    <col min="4604" max="4605" width="0" style="52" hidden="1" customWidth="1"/>
    <col min="4606" max="4606" width="11.875" style="52" customWidth="1"/>
    <col min="4607" max="4608" width="0" style="52" hidden="1" customWidth="1"/>
    <col min="4609" max="4609" width="11.875" style="52" customWidth="1"/>
    <col min="4610" max="4611" width="0" style="52" hidden="1" customWidth="1"/>
    <col min="4612" max="4612" width="11" style="52" customWidth="1"/>
    <col min="4613" max="4614" width="0" style="52" hidden="1" customWidth="1"/>
    <col min="4615" max="4615" width="11" style="52" customWidth="1"/>
    <col min="4616" max="4617" width="0" style="52" hidden="1" customWidth="1"/>
    <col min="4618" max="4618" width="11" style="52" customWidth="1"/>
    <col min="4619" max="4620" width="0" style="52" hidden="1" customWidth="1"/>
    <col min="4621" max="4621" width="11" style="52" customWidth="1"/>
    <col min="4622" max="4623" width="0" style="52" hidden="1" customWidth="1"/>
    <col min="4624" max="4624" width="11" style="52" customWidth="1"/>
    <col min="4625" max="4626" width="0" style="52" hidden="1" customWidth="1"/>
    <col min="4627" max="4627" width="11" style="52" customWidth="1"/>
    <col min="4628" max="4629" width="0" style="52" hidden="1" customWidth="1"/>
    <col min="4630" max="4630" width="11" style="52" customWidth="1"/>
    <col min="4631" max="4632" width="0" style="52" hidden="1" customWidth="1"/>
    <col min="4633" max="4633" width="11" style="52" customWidth="1"/>
    <col min="4634" max="4635" width="0" style="52" hidden="1" customWidth="1"/>
    <col min="4636" max="4636" width="11" style="52" customWidth="1"/>
    <col min="4637" max="4638" width="0" style="52" hidden="1" customWidth="1"/>
    <col min="4639" max="4639" width="11" style="52" customWidth="1"/>
    <col min="4640" max="4641" width="0" style="52" hidden="1" customWidth="1"/>
    <col min="4642" max="4642" width="11" style="52" customWidth="1"/>
    <col min="4643" max="4644" width="0" style="52" hidden="1" customWidth="1"/>
    <col min="4645" max="4645" width="9" style="52"/>
    <col min="4646" max="4660" width="6.75" style="52" customWidth="1"/>
    <col min="4661" max="4846" width="9" style="52"/>
    <col min="4847" max="4847" width="6.75" style="52" customWidth="1"/>
    <col min="4848" max="4848" width="3.25" style="52" customWidth="1"/>
    <col min="4849" max="4849" width="6.75" style="52" customWidth="1"/>
    <col min="4850" max="4850" width="11.875" style="52" customWidth="1"/>
    <col min="4851" max="4852" width="0" style="52" hidden="1" customWidth="1"/>
    <col min="4853" max="4853" width="11.875" style="52" customWidth="1"/>
    <col min="4854" max="4855" width="0" style="52" hidden="1" customWidth="1"/>
    <col min="4856" max="4856" width="11.875" style="52" customWidth="1"/>
    <col min="4857" max="4858" width="0" style="52" hidden="1" customWidth="1"/>
    <col min="4859" max="4859" width="11.875" style="52" customWidth="1"/>
    <col min="4860" max="4861" width="0" style="52" hidden="1" customWidth="1"/>
    <col min="4862" max="4862" width="11.875" style="52" customWidth="1"/>
    <col min="4863" max="4864" width="0" style="52" hidden="1" customWidth="1"/>
    <col min="4865" max="4865" width="11.875" style="52" customWidth="1"/>
    <col min="4866" max="4867" width="0" style="52" hidden="1" customWidth="1"/>
    <col min="4868" max="4868" width="11" style="52" customWidth="1"/>
    <col min="4869" max="4870" width="0" style="52" hidden="1" customWidth="1"/>
    <col min="4871" max="4871" width="11" style="52" customWidth="1"/>
    <col min="4872" max="4873" width="0" style="52" hidden="1" customWidth="1"/>
    <col min="4874" max="4874" width="11" style="52" customWidth="1"/>
    <col min="4875" max="4876" width="0" style="52" hidden="1" customWidth="1"/>
    <col min="4877" max="4877" width="11" style="52" customWidth="1"/>
    <col min="4878" max="4879" width="0" style="52" hidden="1" customWidth="1"/>
    <col min="4880" max="4880" width="11" style="52" customWidth="1"/>
    <col min="4881" max="4882" width="0" style="52" hidden="1" customWidth="1"/>
    <col min="4883" max="4883" width="11" style="52" customWidth="1"/>
    <col min="4884" max="4885" width="0" style="52" hidden="1" customWidth="1"/>
    <col min="4886" max="4886" width="11" style="52" customWidth="1"/>
    <col min="4887" max="4888" width="0" style="52" hidden="1" customWidth="1"/>
    <col min="4889" max="4889" width="11" style="52" customWidth="1"/>
    <col min="4890" max="4891" width="0" style="52" hidden="1" customWidth="1"/>
    <col min="4892" max="4892" width="11" style="52" customWidth="1"/>
    <col min="4893" max="4894" width="0" style="52" hidden="1" customWidth="1"/>
    <col min="4895" max="4895" width="11" style="52" customWidth="1"/>
    <col min="4896" max="4897" width="0" style="52" hidden="1" customWidth="1"/>
    <col min="4898" max="4898" width="11" style="52" customWidth="1"/>
    <col min="4899" max="4900" width="0" style="52" hidden="1" customWidth="1"/>
    <col min="4901" max="4901" width="9" style="52"/>
    <col min="4902" max="4916" width="6.75" style="52" customWidth="1"/>
    <col min="4917" max="5102" width="9" style="52"/>
    <col min="5103" max="5103" width="6.75" style="52" customWidth="1"/>
    <col min="5104" max="5104" width="3.25" style="52" customWidth="1"/>
    <col min="5105" max="5105" width="6.75" style="52" customWidth="1"/>
    <col min="5106" max="5106" width="11.875" style="52" customWidth="1"/>
    <col min="5107" max="5108" width="0" style="52" hidden="1" customWidth="1"/>
    <col min="5109" max="5109" width="11.875" style="52" customWidth="1"/>
    <col min="5110" max="5111" width="0" style="52" hidden="1" customWidth="1"/>
    <col min="5112" max="5112" width="11.875" style="52" customWidth="1"/>
    <col min="5113" max="5114" width="0" style="52" hidden="1" customWidth="1"/>
    <col min="5115" max="5115" width="11.875" style="52" customWidth="1"/>
    <col min="5116" max="5117" width="0" style="52" hidden="1" customWidth="1"/>
    <col min="5118" max="5118" width="11.875" style="52" customWidth="1"/>
    <col min="5119" max="5120" width="0" style="52" hidden="1" customWidth="1"/>
    <col min="5121" max="5121" width="11.875" style="52" customWidth="1"/>
    <col min="5122" max="5123" width="0" style="52" hidden="1" customWidth="1"/>
    <col min="5124" max="5124" width="11" style="52" customWidth="1"/>
    <col min="5125" max="5126" width="0" style="52" hidden="1" customWidth="1"/>
    <col min="5127" max="5127" width="11" style="52" customWidth="1"/>
    <col min="5128" max="5129" width="0" style="52" hidden="1" customWidth="1"/>
    <col min="5130" max="5130" width="11" style="52" customWidth="1"/>
    <col min="5131" max="5132" width="0" style="52" hidden="1" customWidth="1"/>
    <col min="5133" max="5133" width="11" style="52" customWidth="1"/>
    <col min="5134" max="5135" width="0" style="52" hidden="1" customWidth="1"/>
    <col min="5136" max="5136" width="11" style="52" customWidth="1"/>
    <col min="5137" max="5138" width="0" style="52" hidden="1" customWidth="1"/>
    <col min="5139" max="5139" width="11" style="52" customWidth="1"/>
    <col min="5140" max="5141" width="0" style="52" hidden="1" customWidth="1"/>
    <col min="5142" max="5142" width="11" style="52" customWidth="1"/>
    <col min="5143" max="5144" width="0" style="52" hidden="1" customWidth="1"/>
    <col min="5145" max="5145" width="11" style="52" customWidth="1"/>
    <col min="5146" max="5147" width="0" style="52" hidden="1" customWidth="1"/>
    <col min="5148" max="5148" width="11" style="52" customWidth="1"/>
    <col min="5149" max="5150" width="0" style="52" hidden="1" customWidth="1"/>
    <col min="5151" max="5151" width="11" style="52" customWidth="1"/>
    <col min="5152" max="5153" width="0" style="52" hidden="1" customWidth="1"/>
    <col min="5154" max="5154" width="11" style="52" customWidth="1"/>
    <col min="5155" max="5156" width="0" style="52" hidden="1" customWidth="1"/>
    <col min="5157" max="5157" width="9" style="52"/>
    <col min="5158" max="5172" width="6.75" style="52" customWidth="1"/>
    <col min="5173" max="5358" width="9" style="52"/>
    <col min="5359" max="5359" width="6.75" style="52" customWidth="1"/>
    <col min="5360" max="5360" width="3.25" style="52" customWidth="1"/>
    <col min="5361" max="5361" width="6.75" style="52" customWidth="1"/>
    <col min="5362" max="5362" width="11.875" style="52" customWidth="1"/>
    <col min="5363" max="5364" width="0" style="52" hidden="1" customWidth="1"/>
    <col min="5365" max="5365" width="11.875" style="52" customWidth="1"/>
    <col min="5366" max="5367" width="0" style="52" hidden="1" customWidth="1"/>
    <col min="5368" max="5368" width="11.875" style="52" customWidth="1"/>
    <col min="5369" max="5370" width="0" style="52" hidden="1" customWidth="1"/>
    <col min="5371" max="5371" width="11.875" style="52" customWidth="1"/>
    <col min="5372" max="5373" width="0" style="52" hidden="1" customWidth="1"/>
    <col min="5374" max="5374" width="11.875" style="52" customWidth="1"/>
    <col min="5375" max="5376" width="0" style="52" hidden="1" customWidth="1"/>
    <col min="5377" max="5377" width="11.875" style="52" customWidth="1"/>
    <col min="5378" max="5379" width="0" style="52" hidden="1" customWidth="1"/>
    <col min="5380" max="5380" width="11" style="52" customWidth="1"/>
    <col min="5381" max="5382" width="0" style="52" hidden="1" customWidth="1"/>
    <col min="5383" max="5383" width="11" style="52" customWidth="1"/>
    <col min="5384" max="5385" width="0" style="52" hidden="1" customWidth="1"/>
    <col min="5386" max="5386" width="11" style="52" customWidth="1"/>
    <col min="5387" max="5388" width="0" style="52" hidden="1" customWidth="1"/>
    <col min="5389" max="5389" width="11" style="52" customWidth="1"/>
    <col min="5390" max="5391" width="0" style="52" hidden="1" customWidth="1"/>
    <col min="5392" max="5392" width="11" style="52" customWidth="1"/>
    <col min="5393" max="5394" width="0" style="52" hidden="1" customWidth="1"/>
    <col min="5395" max="5395" width="11" style="52" customWidth="1"/>
    <col min="5396" max="5397" width="0" style="52" hidden="1" customWidth="1"/>
    <col min="5398" max="5398" width="11" style="52" customWidth="1"/>
    <col min="5399" max="5400" width="0" style="52" hidden="1" customWidth="1"/>
    <col min="5401" max="5401" width="11" style="52" customWidth="1"/>
    <col min="5402" max="5403" width="0" style="52" hidden="1" customWidth="1"/>
    <col min="5404" max="5404" width="11" style="52" customWidth="1"/>
    <col min="5405" max="5406" width="0" style="52" hidden="1" customWidth="1"/>
    <col min="5407" max="5407" width="11" style="52" customWidth="1"/>
    <col min="5408" max="5409" width="0" style="52" hidden="1" customWidth="1"/>
    <col min="5410" max="5410" width="11" style="52" customWidth="1"/>
    <col min="5411" max="5412" width="0" style="52" hidden="1" customWidth="1"/>
    <col min="5413" max="5413" width="9" style="52"/>
    <col min="5414" max="5428" width="6.75" style="52" customWidth="1"/>
    <col min="5429" max="5614" width="9" style="52"/>
    <col min="5615" max="5615" width="6.75" style="52" customWidth="1"/>
    <col min="5616" max="5616" width="3.25" style="52" customWidth="1"/>
    <col min="5617" max="5617" width="6.75" style="52" customWidth="1"/>
    <col min="5618" max="5618" width="11.875" style="52" customWidth="1"/>
    <col min="5619" max="5620" width="0" style="52" hidden="1" customWidth="1"/>
    <col min="5621" max="5621" width="11.875" style="52" customWidth="1"/>
    <col min="5622" max="5623" width="0" style="52" hidden="1" customWidth="1"/>
    <col min="5624" max="5624" width="11.875" style="52" customWidth="1"/>
    <col min="5625" max="5626" width="0" style="52" hidden="1" customWidth="1"/>
    <col min="5627" max="5627" width="11.875" style="52" customWidth="1"/>
    <col min="5628" max="5629" width="0" style="52" hidden="1" customWidth="1"/>
    <col min="5630" max="5630" width="11.875" style="52" customWidth="1"/>
    <col min="5631" max="5632" width="0" style="52" hidden="1" customWidth="1"/>
    <col min="5633" max="5633" width="11.875" style="52" customWidth="1"/>
    <col min="5634" max="5635" width="0" style="52" hidden="1" customWidth="1"/>
    <col min="5636" max="5636" width="11" style="52" customWidth="1"/>
    <col min="5637" max="5638" width="0" style="52" hidden="1" customWidth="1"/>
    <col min="5639" max="5639" width="11" style="52" customWidth="1"/>
    <col min="5640" max="5641" width="0" style="52" hidden="1" customWidth="1"/>
    <col min="5642" max="5642" width="11" style="52" customWidth="1"/>
    <col min="5643" max="5644" width="0" style="52" hidden="1" customWidth="1"/>
    <col min="5645" max="5645" width="11" style="52" customWidth="1"/>
    <col min="5646" max="5647" width="0" style="52" hidden="1" customWidth="1"/>
    <col min="5648" max="5648" width="11" style="52" customWidth="1"/>
    <col min="5649" max="5650" width="0" style="52" hidden="1" customWidth="1"/>
    <col min="5651" max="5651" width="11" style="52" customWidth="1"/>
    <col min="5652" max="5653" width="0" style="52" hidden="1" customWidth="1"/>
    <col min="5654" max="5654" width="11" style="52" customWidth="1"/>
    <col min="5655" max="5656" width="0" style="52" hidden="1" customWidth="1"/>
    <col min="5657" max="5657" width="11" style="52" customWidth="1"/>
    <col min="5658" max="5659" width="0" style="52" hidden="1" customWidth="1"/>
    <col min="5660" max="5660" width="11" style="52" customWidth="1"/>
    <col min="5661" max="5662" width="0" style="52" hidden="1" customWidth="1"/>
    <col min="5663" max="5663" width="11" style="52" customWidth="1"/>
    <col min="5664" max="5665" width="0" style="52" hidden="1" customWidth="1"/>
    <col min="5666" max="5666" width="11" style="52" customWidth="1"/>
    <col min="5667" max="5668" width="0" style="52" hidden="1" customWidth="1"/>
    <col min="5669" max="5669" width="9" style="52"/>
    <col min="5670" max="5684" width="6.75" style="52" customWidth="1"/>
    <col min="5685" max="5870" width="9" style="52"/>
    <col min="5871" max="5871" width="6.75" style="52" customWidth="1"/>
    <col min="5872" max="5872" width="3.25" style="52" customWidth="1"/>
    <col min="5873" max="5873" width="6.75" style="52" customWidth="1"/>
    <col min="5874" max="5874" width="11.875" style="52" customWidth="1"/>
    <col min="5875" max="5876" width="0" style="52" hidden="1" customWidth="1"/>
    <col min="5877" max="5877" width="11.875" style="52" customWidth="1"/>
    <col min="5878" max="5879" width="0" style="52" hidden="1" customWidth="1"/>
    <col min="5880" max="5880" width="11.875" style="52" customWidth="1"/>
    <col min="5881" max="5882" width="0" style="52" hidden="1" customWidth="1"/>
    <col min="5883" max="5883" width="11.875" style="52" customWidth="1"/>
    <col min="5884" max="5885" width="0" style="52" hidden="1" customWidth="1"/>
    <col min="5886" max="5886" width="11.875" style="52" customWidth="1"/>
    <col min="5887" max="5888" width="0" style="52" hidden="1" customWidth="1"/>
    <col min="5889" max="5889" width="11.875" style="52" customWidth="1"/>
    <col min="5890" max="5891" width="0" style="52" hidden="1" customWidth="1"/>
    <col min="5892" max="5892" width="11" style="52" customWidth="1"/>
    <col min="5893" max="5894" width="0" style="52" hidden="1" customWidth="1"/>
    <col min="5895" max="5895" width="11" style="52" customWidth="1"/>
    <col min="5896" max="5897" width="0" style="52" hidden="1" customWidth="1"/>
    <col min="5898" max="5898" width="11" style="52" customWidth="1"/>
    <col min="5899" max="5900" width="0" style="52" hidden="1" customWidth="1"/>
    <col min="5901" max="5901" width="11" style="52" customWidth="1"/>
    <col min="5902" max="5903" width="0" style="52" hidden="1" customWidth="1"/>
    <col min="5904" max="5904" width="11" style="52" customWidth="1"/>
    <col min="5905" max="5906" width="0" style="52" hidden="1" customWidth="1"/>
    <col min="5907" max="5907" width="11" style="52" customWidth="1"/>
    <col min="5908" max="5909" width="0" style="52" hidden="1" customWidth="1"/>
    <col min="5910" max="5910" width="11" style="52" customWidth="1"/>
    <col min="5911" max="5912" width="0" style="52" hidden="1" customWidth="1"/>
    <col min="5913" max="5913" width="11" style="52" customWidth="1"/>
    <col min="5914" max="5915" width="0" style="52" hidden="1" customWidth="1"/>
    <col min="5916" max="5916" width="11" style="52" customWidth="1"/>
    <col min="5917" max="5918" width="0" style="52" hidden="1" customWidth="1"/>
    <col min="5919" max="5919" width="11" style="52" customWidth="1"/>
    <col min="5920" max="5921" width="0" style="52" hidden="1" customWidth="1"/>
    <col min="5922" max="5922" width="11" style="52" customWidth="1"/>
    <col min="5923" max="5924" width="0" style="52" hidden="1" customWidth="1"/>
    <col min="5925" max="5925" width="9" style="52"/>
    <col min="5926" max="5940" width="6.75" style="52" customWidth="1"/>
    <col min="5941" max="6126" width="9" style="52"/>
    <col min="6127" max="6127" width="6.75" style="52" customWidth="1"/>
    <col min="6128" max="6128" width="3.25" style="52" customWidth="1"/>
    <col min="6129" max="6129" width="6.75" style="52" customWidth="1"/>
    <col min="6130" max="6130" width="11.875" style="52" customWidth="1"/>
    <col min="6131" max="6132" width="0" style="52" hidden="1" customWidth="1"/>
    <col min="6133" max="6133" width="11.875" style="52" customWidth="1"/>
    <col min="6134" max="6135" width="0" style="52" hidden="1" customWidth="1"/>
    <col min="6136" max="6136" width="11.875" style="52" customWidth="1"/>
    <col min="6137" max="6138" width="0" style="52" hidden="1" customWidth="1"/>
    <col min="6139" max="6139" width="11.875" style="52" customWidth="1"/>
    <col min="6140" max="6141" width="0" style="52" hidden="1" customWidth="1"/>
    <col min="6142" max="6142" width="11.875" style="52" customWidth="1"/>
    <col min="6143" max="6144" width="0" style="52" hidden="1" customWidth="1"/>
    <col min="6145" max="6145" width="11.875" style="52" customWidth="1"/>
    <col min="6146" max="6147" width="0" style="52" hidden="1" customWidth="1"/>
    <col min="6148" max="6148" width="11" style="52" customWidth="1"/>
    <col min="6149" max="6150" width="0" style="52" hidden="1" customWidth="1"/>
    <col min="6151" max="6151" width="11" style="52" customWidth="1"/>
    <col min="6152" max="6153" width="0" style="52" hidden="1" customWidth="1"/>
    <col min="6154" max="6154" width="11" style="52" customWidth="1"/>
    <col min="6155" max="6156" width="0" style="52" hidden="1" customWidth="1"/>
    <col min="6157" max="6157" width="11" style="52" customWidth="1"/>
    <col min="6158" max="6159" width="0" style="52" hidden="1" customWidth="1"/>
    <col min="6160" max="6160" width="11" style="52" customWidth="1"/>
    <col min="6161" max="6162" width="0" style="52" hidden="1" customWidth="1"/>
    <col min="6163" max="6163" width="11" style="52" customWidth="1"/>
    <col min="6164" max="6165" width="0" style="52" hidden="1" customWidth="1"/>
    <col min="6166" max="6166" width="11" style="52" customWidth="1"/>
    <col min="6167" max="6168" width="0" style="52" hidden="1" customWidth="1"/>
    <col min="6169" max="6169" width="11" style="52" customWidth="1"/>
    <col min="6170" max="6171" width="0" style="52" hidden="1" customWidth="1"/>
    <col min="6172" max="6172" width="11" style="52" customWidth="1"/>
    <col min="6173" max="6174" width="0" style="52" hidden="1" customWidth="1"/>
    <col min="6175" max="6175" width="11" style="52" customWidth="1"/>
    <col min="6176" max="6177" width="0" style="52" hidden="1" customWidth="1"/>
    <col min="6178" max="6178" width="11" style="52" customWidth="1"/>
    <col min="6179" max="6180" width="0" style="52" hidden="1" customWidth="1"/>
    <col min="6181" max="6181" width="9" style="52"/>
    <col min="6182" max="6196" width="6.75" style="52" customWidth="1"/>
    <col min="6197" max="6382" width="9" style="52"/>
    <col min="6383" max="6383" width="6.75" style="52" customWidth="1"/>
    <col min="6384" max="6384" width="3.25" style="52" customWidth="1"/>
    <col min="6385" max="6385" width="6.75" style="52" customWidth="1"/>
    <col min="6386" max="6386" width="11.875" style="52" customWidth="1"/>
    <col min="6387" max="6388" width="0" style="52" hidden="1" customWidth="1"/>
    <col min="6389" max="6389" width="11.875" style="52" customWidth="1"/>
    <col min="6390" max="6391" width="0" style="52" hidden="1" customWidth="1"/>
    <col min="6392" max="6392" width="11.875" style="52" customWidth="1"/>
    <col min="6393" max="6394" width="0" style="52" hidden="1" customWidth="1"/>
    <col min="6395" max="6395" width="11.875" style="52" customWidth="1"/>
    <col min="6396" max="6397" width="0" style="52" hidden="1" customWidth="1"/>
    <col min="6398" max="6398" width="11.875" style="52" customWidth="1"/>
    <col min="6399" max="6400" width="0" style="52" hidden="1" customWidth="1"/>
    <col min="6401" max="6401" width="11.875" style="52" customWidth="1"/>
    <col min="6402" max="6403" width="0" style="52" hidden="1" customWidth="1"/>
    <col min="6404" max="6404" width="11" style="52" customWidth="1"/>
    <col min="6405" max="6406" width="0" style="52" hidden="1" customWidth="1"/>
    <col min="6407" max="6407" width="11" style="52" customWidth="1"/>
    <col min="6408" max="6409" width="0" style="52" hidden="1" customWidth="1"/>
    <col min="6410" max="6410" width="11" style="52" customWidth="1"/>
    <col min="6411" max="6412" width="0" style="52" hidden="1" customWidth="1"/>
    <col min="6413" max="6413" width="11" style="52" customWidth="1"/>
    <col min="6414" max="6415" width="0" style="52" hidden="1" customWidth="1"/>
    <col min="6416" max="6416" width="11" style="52" customWidth="1"/>
    <col min="6417" max="6418" width="0" style="52" hidden="1" customWidth="1"/>
    <col min="6419" max="6419" width="11" style="52" customWidth="1"/>
    <col min="6420" max="6421" width="0" style="52" hidden="1" customWidth="1"/>
    <col min="6422" max="6422" width="11" style="52" customWidth="1"/>
    <col min="6423" max="6424" width="0" style="52" hidden="1" customWidth="1"/>
    <col min="6425" max="6425" width="11" style="52" customWidth="1"/>
    <col min="6426" max="6427" width="0" style="52" hidden="1" customWidth="1"/>
    <col min="6428" max="6428" width="11" style="52" customWidth="1"/>
    <col min="6429" max="6430" width="0" style="52" hidden="1" customWidth="1"/>
    <col min="6431" max="6431" width="11" style="52" customWidth="1"/>
    <col min="6432" max="6433" width="0" style="52" hidden="1" customWidth="1"/>
    <col min="6434" max="6434" width="11" style="52" customWidth="1"/>
    <col min="6435" max="6436" width="0" style="52" hidden="1" customWidth="1"/>
    <col min="6437" max="6437" width="9" style="52"/>
    <col min="6438" max="6452" width="6.75" style="52" customWidth="1"/>
    <col min="6453" max="6638" width="9" style="52"/>
    <col min="6639" max="6639" width="6.75" style="52" customWidth="1"/>
    <col min="6640" max="6640" width="3.25" style="52" customWidth="1"/>
    <col min="6641" max="6641" width="6.75" style="52" customWidth="1"/>
    <col min="6642" max="6642" width="11.875" style="52" customWidth="1"/>
    <col min="6643" max="6644" width="0" style="52" hidden="1" customWidth="1"/>
    <col min="6645" max="6645" width="11.875" style="52" customWidth="1"/>
    <col min="6646" max="6647" width="0" style="52" hidden="1" customWidth="1"/>
    <col min="6648" max="6648" width="11.875" style="52" customWidth="1"/>
    <col min="6649" max="6650" width="0" style="52" hidden="1" customWidth="1"/>
    <col min="6651" max="6651" width="11.875" style="52" customWidth="1"/>
    <col min="6652" max="6653" width="0" style="52" hidden="1" customWidth="1"/>
    <col min="6654" max="6654" width="11.875" style="52" customWidth="1"/>
    <col min="6655" max="6656" width="0" style="52" hidden="1" customWidth="1"/>
    <col min="6657" max="6657" width="11.875" style="52" customWidth="1"/>
    <col min="6658" max="6659" width="0" style="52" hidden="1" customWidth="1"/>
    <col min="6660" max="6660" width="11" style="52" customWidth="1"/>
    <col min="6661" max="6662" width="0" style="52" hidden="1" customWidth="1"/>
    <col min="6663" max="6663" width="11" style="52" customWidth="1"/>
    <col min="6664" max="6665" width="0" style="52" hidden="1" customWidth="1"/>
    <col min="6666" max="6666" width="11" style="52" customWidth="1"/>
    <col min="6667" max="6668" width="0" style="52" hidden="1" customWidth="1"/>
    <col min="6669" max="6669" width="11" style="52" customWidth="1"/>
    <col min="6670" max="6671" width="0" style="52" hidden="1" customWidth="1"/>
    <col min="6672" max="6672" width="11" style="52" customWidth="1"/>
    <col min="6673" max="6674" width="0" style="52" hidden="1" customWidth="1"/>
    <col min="6675" max="6675" width="11" style="52" customWidth="1"/>
    <col min="6676" max="6677" width="0" style="52" hidden="1" customWidth="1"/>
    <col min="6678" max="6678" width="11" style="52" customWidth="1"/>
    <col min="6679" max="6680" width="0" style="52" hidden="1" customWidth="1"/>
    <col min="6681" max="6681" width="11" style="52" customWidth="1"/>
    <col min="6682" max="6683" width="0" style="52" hidden="1" customWidth="1"/>
    <col min="6684" max="6684" width="11" style="52" customWidth="1"/>
    <col min="6685" max="6686" width="0" style="52" hidden="1" customWidth="1"/>
    <col min="6687" max="6687" width="11" style="52" customWidth="1"/>
    <col min="6688" max="6689" width="0" style="52" hidden="1" customWidth="1"/>
    <col min="6690" max="6690" width="11" style="52" customWidth="1"/>
    <col min="6691" max="6692" width="0" style="52" hidden="1" customWidth="1"/>
    <col min="6693" max="6693" width="9" style="52"/>
    <col min="6694" max="6708" width="6.75" style="52" customWidth="1"/>
    <col min="6709" max="6894" width="9" style="52"/>
    <col min="6895" max="6895" width="6.75" style="52" customWidth="1"/>
    <col min="6896" max="6896" width="3.25" style="52" customWidth="1"/>
    <col min="6897" max="6897" width="6.75" style="52" customWidth="1"/>
    <col min="6898" max="6898" width="11.875" style="52" customWidth="1"/>
    <col min="6899" max="6900" width="0" style="52" hidden="1" customWidth="1"/>
    <col min="6901" max="6901" width="11.875" style="52" customWidth="1"/>
    <col min="6902" max="6903" width="0" style="52" hidden="1" customWidth="1"/>
    <col min="6904" max="6904" width="11.875" style="52" customWidth="1"/>
    <col min="6905" max="6906" width="0" style="52" hidden="1" customWidth="1"/>
    <col min="6907" max="6907" width="11.875" style="52" customWidth="1"/>
    <col min="6908" max="6909" width="0" style="52" hidden="1" customWidth="1"/>
    <col min="6910" max="6910" width="11.875" style="52" customWidth="1"/>
    <col min="6911" max="6912" width="0" style="52" hidden="1" customWidth="1"/>
    <col min="6913" max="6913" width="11.875" style="52" customWidth="1"/>
    <col min="6914" max="6915" width="0" style="52" hidden="1" customWidth="1"/>
    <col min="6916" max="6916" width="11" style="52" customWidth="1"/>
    <col min="6917" max="6918" width="0" style="52" hidden="1" customWidth="1"/>
    <col min="6919" max="6919" width="11" style="52" customWidth="1"/>
    <col min="6920" max="6921" width="0" style="52" hidden="1" customWidth="1"/>
    <col min="6922" max="6922" width="11" style="52" customWidth="1"/>
    <col min="6923" max="6924" width="0" style="52" hidden="1" customWidth="1"/>
    <col min="6925" max="6925" width="11" style="52" customWidth="1"/>
    <col min="6926" max="6927" width="0" style="52" hidden="1" customWidth="1"/>
    <col min="6928" max="6928" width="11" style="52" customWidth="1"/>
    <col min="6929" max="6930" width="0" style="52" hidden="1" customWidth="1"/>
    <col min="6931" max="6931" width="11" style="52" customWidth="1"/>
    <col min="6932" max="6933" width="0" style="52" hidden="1" customWidth="1"/>
    <col min="6934" max="6934" width="11" style="52" customWidth="1"/>
    <col min="6935" max="6936" width="0" style="52" hidden="1" customWidth="1"/>
    <col min="6937" max="6937" width="11" style="52" customWidth="1"/>
    <col min="6938" max="6939" width="0" style="52" hidden="1" customWidth="1"/>
    <col min="6940" max="6940" width="11" style="52" customWidth="1"/>
    <col min="6941" max="6942" width="0" style="52" hidden="1" customWidth="1"/>
    <col min="6943" max="6943" width="11" style="52" customWidth="1"/>
    <col min="6944" max="6945" width="0" style="52" hidden="1" customWidth="1"/>
    <col min="6946" max="6946" width="11" style="52" customWidth="1"/>
    <col min="6947" max="6948" width="0" style="52" hidden="1" customWidth="1"/>
    <col min="6949" max="6949" width="9" style="52"/>
    <col min="6950" max="6964" width="6.75" style="52" customWidth="1"/>
    <col min="6965" max="7150" width="9" style="52"/>
    <col min="7151" max="7151" width="6.75" style="52" customWidth="1"/>
    <col min="7152" max="7152" width="3.25" style="52" customWidth="1"/>
    <col min="7153" max="7153" width="6.75" style="52" customWidth="1"/>
    <col min="7154" max="7154" width="11.875" style="52" customWidth="1"/>
    <col min="7155" max="7156" width="0" style="52" hidden="1" customWidth="1"/>
    <col min="7157" max="7157" width="11.875" style="52" customWidth="1"/>
    <col min="7158" max="7159" width="0" style="52" hidden="1" customWidth="1"/>
    <col min="7160" max="7160" width="11.875" style="52" customWidth="1"/>
    <col min="7161" max="7162" width="0" style="52" hidden="1" customWidth="1"/>
    <col min="7163" max="7163" width="11.875" style="52" customWidth="1"/>
    <col min="7164" max="7165" width="0" style="52" hidden="1" customWidth="1"/>
    <col min="7166" max="7166" width="11.875" style="52" customWidth="1"/>
    <col min="7167" max="7168" width="0" style="52" hidden="1" customWidth="1"/>
    <col min="7169" max="7169" width="11.875" style="52" customWidth="1"/>
    <col min="7170" max="7171" width="0" style="52" hidden="1" customWidth="1"/>
    <col min="7172" max="7172" width="11" style="52" customWidth="1"/>
    <col min="7173" max="7174" width="0" style="52" hidden="1" customWidth="1"/>
    <col min="7175" max="7175" width="11" style="52" customWidth="1"/>
    <col min="7176" max="7177" width="0" style="52" hidden="1" customWidth="1"/>
    <col min="7178" max="7178" width="11" style="52" customWidth="1"/>
    <col min="7179" max="7180" width="0" style="52" hidden="1" customWidth="1"/>
    <col min="7181" max="7181" width="11" style="52" customWidth="1"/>
    <col min="7182" max="7183" width="0" style="52" hidden="1" customWidth="1"/>
    <col min="7184" max="7184" width="11" style="52" customWidth="1"/>
    <col min="7185" max="7186" width="0" style="52" hidden="1" customWidth="1"/>
    <col min="7187" max="7187" width="11" style="52" customWidth="1"/>
    <col min="7188" max="7189" width="0" style="52" hidden="1" customWidth="1"/>
    <col min="7190" max="7190" width="11" style="52" customWidth="1"/>
    <col min="7191" max="7192" width="0" style="52" hidden="1" customWidth="1"/>
    <col min="7193" max="7193" width="11" style="52" customWidth="1"/>
    <col min="7194" max="7195" width="0" style="52" hidden="1" customWidth="1"/>
    <col min="7196" max="7196" width="11" style="52" customWidth="1"/>
    <col min="7197" max="7198" width="0" style="52" hidden="1" customWidth="1"/>
    <col min="7199" max="7199" width="11" style="52" customWidth="1"/>
    <col min="7200" max="7201" width="0" style="52" hidden="1" customWidth="1"/>
    <col min="7202" max="7202" width="11" style="52" customWidth="1"/>
    <col min="7203" max="7204" width="0" style="52" hidden="1" customWidth="1"/>
    <col min="7205" max="7205" width="9" style="52"/>
    <col min="7206" max="7220" width="6.75" style="52" customWidth="1"/>
    <col min="7221" max="7406" width="9" style="52"/>
    <col min="7407" max="7407" width="6.75" style="52" customWidth="1"/>
    <col min="7408" max="7408" width="3.25" style="52" customWidth="1"/>
    <col min="7409" max="7409" width="6.75" style="52" customWidth="1"/>
    <col min="7410" max="7410" width="11.875" style="52" customWidth="1"/>
    <col min="7411" max="7412" width="0" style="52" hidden="1" customWidth="1"/>
    <col min="7413" max="7413" width="11.875" style="52" customWidth="1"/>
    <col min="7414" max="7415" width="0" style="52" hidden="1" customWidth="1"/>
    <col min="7416" max="7416" width="11.875" style="52" customWidth="1"/>
    <col min="7417" max="7418" width="0" style="52" hidden="1" customWidth="1"/>
    <col min="7419" max="7419" width="11.875" style="52" customWidth="1"/>
    <col min="7420" max="7421" width="0" style="52" hidden="1" customWidth="1"/>
    <col min="7422" max="7422" width="11.875" style="52" customWidth="1"/>
    <col min="7423" max="7424" width="0" style="52" hidden="1" customWidth="1"/>
    <col min="7425" max="7425" width="11.875" style="52" customWidth="1"/>
    <col min="7426" max="7427" width="0" style="52" hidden="1" customWidth="1"/>
    <col min="7428" max="7428" width="11" style="52" customWidth="1"/>
    <col min="7429" max="7430" width="0" style="52" hidden="1" customWidth="1"/>
    <col min="7431" max="7431" width="11" style="52" customWidth="1"/>
    <col min="7432" max="7433" width="0" style="52" hidden="1" customWidth="1"/>
    <col min="7434" max="7434" width="11" style="52" customWidth="1"/>
    <col min="7435" max="7436" width="0" style="52" hidden="1" customWidth="1"/>
    <col min="7437" max="7437" width="11" style="52" customWidth="1"/>
    <col min="7438" max="7439" width="0" style="52" hidden="1" customWidth="1"/>
    <col min="7440" max="7440" width="11" style="52" customWidth="1"/>
    <col min="7441" max="7442" width="0" style="52" hidden="1" customWidth="1"/>
    <col min="7443" max="7443" width="11" style="52" customWidth="1"/>
    <col min="7444" max="7445" width="0" style="52" hidden="1" customWidth="1"/>
    <col min="7446" max="7446" width="11" style="52" customWidth="1"/>
    <col min="7447" max="7448" width="0" style="52" hidden="1" customWidth="1"/>
    <col min="7449" max="7449" width="11" style="52" customWidth="1"/>
    <col min="7450" max="7451" width="0" style="52" hidden="1" customWidth="1"/>
    <col min="7452" max="7452" width="11" style="52" customWidth="1"/>
    <col min="7453" max="7454" width="0" style="52" hidden="1" customWidth="1"/>
    <col min="7455" max="7455" width="11" style="52" customWidth="1"/>
    <col min="7456" max="7457" width="0" style="52" hidden="1" customWidth="1"/>
    <col min="7458" max="7458" width="11" style="52" customWidth="1"/>
    <col min="7459" max="7460" width="0" style="52" hidden="1" customWidth="1"/>
    <col min="7461" max="7461" width="9" style="52"/>
    <col min="7462" max="7476" width="6.75" style="52" customWidth="1"/>
    <col min="7477" max="7662" width="9" style="52"/>
    <col min="7663" max="7663" width="6.75" style="52" customWidth="1"/>
    <col min="7664" max="7664" width="3.25" style="52" customWidth="1"/>
    <col min="7665" max="7665" width="6.75" style="52" customWidth="1"/>
    <col min="7666" max="7666" width="11.875" style="52" customWidth="1"/>
    <col min="7667" max="7668" width="0" style="52" hidden="1" customWidth="1"/>
    <col min="7669" max="7669" width="11.875" style="52" customWidth="1"/>
    <col min="7670" max="7671" width="0" style="52" hidden="1" customWidth="1"/>
    <col min="7672" max="7672" width="11.875" style="52" customWidth="1"/>
    <col min="7673" max="7674" width="0" style="52" hidden="1" customWidth="1"/>
    <col min="7675" max="7675" width="11.875" style="52" customWidth="1"/>
    <col min="7676" max="7677" width="0" style="52" hidden="1" customWidth="1"/>
    <col min="7678" max="7678" width="11.875" style="52" customWidth="1"/>
    <col min="7679" max="7680" width="0" style="52" hidden="1" customWidth="1"/>
    <col min="7681" max="7681" width="11.875" style="52" customWidth="1"/>
    <col min="7682" max="7683" width="0" style="52" hidden="1" customWidth="1"/>
    <col min="7684" max="7684" width="11" style="52" customWidth="1"/>
    <col min="7685" max="7686" width="0" style="52" hidden="1" customWidth="1"/>
    <col min="7687" max="7687" width="11" style="52" customWidth="1"/>
    <col min="7688" max="7689" width="0" style="52" hidden="1" customWidth="1"/>
    <col min="7690" max="7690" width="11" style="52" customWidth="1"/>
    <col min="7691" max="7692" width="0" style="52" hidden="1" customWidth="1"/>
    <col min="7693" max="7693" width="11" style="52" customWidth="1"/>
    <col min="7694" max="7695" width="0" style="52" hidden="1" customWidth="1"/>
    <col min="7696" max="7696" width="11" style="52" customWidth="1"/>
    <col min="7697" max="7698" width="0" style="52" hidden="1" customWidth="1"/>
    <col min="7699" max="7699" width="11" style="52" customWidth="1"/>
    <col min="7700" max="7701" width="0" style="52" hidden="1" customWidth="1"/>
    <col min="7702" max="7702" width="11" style="52" customWidth="1"/>
    <col min="7703" max="7704" width="0" style="52" hidden="1" customWidth="1"/>
    <col min="7705" max="7705" width="11" style="52" customWidth="1"/>
    <col min="7706" max="7707" width="0" style="52" hidden="1" customWidth="1"/>
    <col min="7708" max="7708" width="11" style="52" customWidth="1"/>
    <col min="7709" max="7710" width="0" style="52" hidden="1" customWidth="1"/>
    <col min="7711" max="7711" width="11" style="52" customWidth="1"/>
    <col min="7712" max="7713" width="0" style="52" hidden="1" customWidth="1"/>
    <col min="7714" max="7714" width="11" style="52" customWidth="1"/>
    <col min="7715" max="7716" width="0" style="52" hidden="1" customWidth="1"/>
    <col min="7717" max="7717" width="9" style="52"/>
    <col min="7718" max="7732" width="6.75" style="52" customWidth="1"/>
    <col min="7733" max="7918" width="9" style="52"/>
    <col min="7919" max="7919" width="6.75" style="52" customWidth="1"/>
    <col min="7920" max="7920" width="3.25" style="52" customWidth="1"/>
    <col min="7921" max="7921" width="6.75" style="52" customWidth="1"/>
    <col min="7922" max="7922" width="11.875" style="52" customWidth="1"/>
    <col min="7923" max="7924" width="0" style="52" hidden="1" customWidth="1"/>
    <col min="7925" max="7925" width="11.875" style="52" customWidth="1"/>
    <col min="7926" max="7927" width="0" style="52" hidden="1" customWidth="1"/>
    <col min="7928" max="7928" width="11.875" style="52" customWidth="1"/>
    <col min="7929" max="7930" width="0" style="52" hidden="1" customWidth="1"/>
    <col min="7931" max="7931" width="11.875" style="52" customWidth="1"/>
    <col min="7932" max="7933" width="0" style="52" hidden="1" customWidth="1"/>
    <col min="7934" max="7934" width="11.875" style="52" customWidth="1"/>
    <col min="7935" max="7936" width="0" style="52" hidden="1" customWidth="1"/>
    <col min="7937" max="7937" width="11.875" style="52" customWidth="1"/>
    <col min="7938" max="7939" width="0" style="52" hidden="1" customWidth="1"/>
    <col min="7940" max="7940" width="11" style="52" customWidth="1"/>
    <col min="7941" max="7942" width="0" style="52" hidden="1" customWidth="1"/>
    <col min="7943" max="7943" width="11" style="52" customWidth="1"/>
    <col min="7944" max="7945" width="0" style="52" hidden="1" customWidth="1"/>
    <col min="7946" max="7946" width="11" style="52" customWidth="1"/>
    <col min="7947" max="7948" width="0" style="52" hidden="1" customWidth="1"/>
    <col min="7949" max="7949" width="11" style="52" customWidth="1"/>
    <col min="7950" max="7951" width="0" style="52" hidden="1" customWidth="1"/>
    <col min="7952" max="7952" width="11" style="52" customWidth="1"/>
    <col min="7953" max="7954" width="0" style="52" hidden="1" customWidth="1"/>
    <col min="7955" max="7955" width="11" style="52" customWidth="1"/>
    <col min="7956" max="7957" width="0" style="52" hidden="1" customWidth="1"/>
    <col min="7958" max="7958" width="11" style="52" customWidth="1"/>
    <col min="7959" max="7960" width="0" style="52" hidden="1" customWidth="1"/>
    <col min="7961" max="7961" width="11" style="52" customWidth="1"/>
    <col min="7962" max="7963" width="0" style="52" hidden="1" customWidth="1"/>
    <col min="7964" max="7964" width="11" style="52" customWidth="1"/>
    <col min="7965" max="7966" width="0" style="52" hidden="1" customWidth="1"/>
    <col min="7967" max="7967" width="11" style="52" customWidth="1"/>
    <col min="7968" max="7969" width="0" style="52" hidden="1" customWidth="1"/>
    <col min="7970" max="7970" width="11" style="52" customWidth="1"/>
    <col min="7971" max="7972" width="0" style="52" hidden="1" customWidth="1"/>
    <col min="7973" max="7973" width="9" style="52"/>
    <col min="7974" max="7988" width="6.75" style="52" customWidth="1"/>
    <col min="7989" max="8174" width="9" style="52"/>
    <col min="8175" max="8175" width="6.75" style="52" customWidth="1"/>
    <col min="8176" max="8176" width="3.25" style="52" customWidth="1"/>
    <col min="8177" max="8177" width="6.75" style="52" customWidth="1"/>
    <col min="8178" max="8178" width="11.875" style="52" customWidth="1"/>
    <col min="8179" max="8180" width="0" style="52" hidden="1" customWidth="1"/>
    <col min="8181" max="8181" width="11.875" style="52" customWidth="1"/>
    <col min="8182" max="8183" width="0" style="52" hidden="1" customWidth="1"/>
    <col min="8184" max="8184" width="11.875" style="52" customWidth="1"/>
    <col min="8185" max="8186" width="0" style="52" hidden="1" customWidth="1"/>
    <col min="8187" max="8187" width="11.875" style="52" customWidth="1"/>
    <col min="8188" max="8189" width="0" style="52" hidden="1" customWidth="1"/>
    <col min="8190" max="8190" width="11.875" style="52" customWidth="1"/>
    <col min="8191" max="8192" width="0" style="52" hidden="1" customWidth="1"/>
    <col min="8193" max="8193" width="11.875" style="52" customWidth="1"/>
    <col min="8194" max="8195" width="0" style="52" hidden="1" customWidth="1"/>
    <col min="8196" max="8196" width="11" style="52" customWidth="1"/>
    <col min="8197" max="8198" width="0" style="52" hidden="1" customWidth="1"/>
    <col min="8199" max="8199" width="11" style="52" customWidth="1"/>
    <col min="8200" max="8201" width="0" style="52" hidden="1" customWidth="1"/>
    <col min="8202" max="8202" width="11" style="52" customWidth="1"/>
    <col min="8203" max="8204" width="0" style="52" hidden="1" customWidth="1"/>
    <col min="8205" max="8205" width="11" style="52" customWidth="1"/>
    <col min="8206" max="8207" width="0" style="52" hidden="1" customWidth="1"/>
    <col min="8208" max="8208" width="11" style="52" customWidth="1"/>
    <col min="8209" max="8210" width="0" style="52" hidden="1" customWidth="1"/>
    <col min="8211" max="8211" width="11" style="52" customWidth="1"/>
    <col min="8212" max="8213" width="0" style="52" hidden="1" customWidth="1"/>
    <col min="8214" max="8214" width="11" style="52" customWidth="1"/>
    <col min="8215" max="8216" width="0" style="52" hidden="1" customWidth="1"/>
    <col min="8217" max="8217" width="11" style="52" customWidth="1"/>
    <col min="8218" max="8219" width="0" style="52" hidden="1" customWidth="1"/>
    <col min="8220" max="8220" width="11" style="52" customWidth="1"/>
    <col min="8221" max="8222" width="0" style="52" hidden="1" customWidth="1"/>
    <col min="8223" max="8223" width="11" style="52" customWidth="1"/>
    <col min="8224" max="8225" width="0" style="52" hidden="1" customWidth="1"/>
    <col min="8226" max="8226" width="11" style="52" customWidth="1"/>
    <col min="8227" max="8228" width="0" style="52" hidden="1" customWidth="1"/>
    <col min="8229" max="8229" width="9" style="52"/>
    <col min="8230" max="8244" width="6.75" style="52" customWidth="1"/>
    <col min="8245" max="8430" width="9" style="52"/>
    <col min="8431" max="8431" width="6.75" style="52" customWidth="1"/>
    <col min="8432" max="8432" width="3.25" style="52" customWidth="1"/>
    <col min="8433" max="8433" width="6.75" style="52" customWidth="1"/>
    <col min="8434" max="8434" width="11.875" style="52" customWidth="1"/>
    <col min="8435" max="8436" width="0" style="52" hidden="1" customWidth="1"/>
    <col min="8437" max="8437" width="11.875" style="52" customWidth="1"/>
    <col min="8438" max="8439" width="0" style="52" hidden="1" customWidth="1"/>
    <col min="8440" max="8440" width="11.875" style="52" customWidth="1"/>
    <col min="8441" max="8442" width="0" style="52" hidden="1" customWidth="1"/>
    <col min="8443" max="8443" width="11.875" style="52" customWidth="1"/>
    <col min="8444" max="8445" width="0" style="52" hidden="1" customWidth="1"/>
    <col min="8446" max="8446" width="11.875" style="52" customWidth="1"/>
    <col min="8447" max="8448" width="0" style="52" hidden="1" customWidth="1"/>
    <col min="8449" max="8449" width="11.875" style="52" customWidth="1"/>
    <col min="8450" max="8451" width="0" style="52" hidden="1" customWidth="1"/>
    <col min="8452" max="8452" width="11" style="52" customWidth="1"/>
    <col min="8453" max="8454" width="0" style="52" hidden="1" customWidth="1"/>
    <col min="8455" max="8455" width="11" style="52" customWidth="1"/>
    <col min="8456" max="8457" width="0" style="52" hidden="1" customWidth="1"/>
    <col min="8458" max="8458" width="11" style="52" customWidth="1"/>
    <col min="8459" max="8460" width="0" style="52" hidden="1" customWidth="1"/>
    <col min="8461" max="8461" width="11" style="52" customWidth="1"/>
    <col min="8462" max="8463" width="0" style="52" hidden="1" customWidth="1"/>
    <col min="8464" max="8464" width="11" style="52" customWidth="1"/>
    <col min="8465" max="8466" width="0" style="52" hidden="1" customWidth="1"/>
    <col min="8467" max="8467" width="11" style="52" customWidth="1"/>
    <col min="8468" max="8469" width="0" style="52" hidden="1" customWidth="1"/>
    <col min="8470" max="8470" width="11" style="52" customWidth="1"/>
    <col min="8471" max="8472" width="0" style="52" hidden="1" customWidth="1"/>
    <col min="8473" max="8473" width="11" style="52" customWidth="1"/>
    <col min="8474" max="8475" width="0" style="52" hidden="1" customWidth="1"/>
    <col min="8476" max="8476" width="11" style="52" customWidth="1"/>
    <col min="8477" max="8478" width="0" style="52" hidden="1" customWidth="1"/>
    <col min="8479" max="8479" width="11" style="52" customWidth="1"/>
    <col min="8480" max="8481" width="0" style="52" hidden="1" customWidth="1"/>
    <col min="8482" max="8482" width="11" style="52" customWidth="1"/>
    <col min="8483" max="8484" width="0" style="52" hidden="1" customWidth="1"/>
    <col min="8485" max="8485" width="9" style="52"/>
    <col min="8486" max="8500" width="6.75" style="52" customWidth="1"/>
    <col min="8501" max="8686" width="9" style="52"/>
    <col min="8687" max="8687" width="6.75" style="52" customWidth="1"/>
    <col min="8688" max="8688" width="3.25" style="52" customWidth="1"/>
    <col min="8689" max="8689" width="6.75" style="52" customWidth="1"/>
    <col min="8690" max="8690" width="11.875" style="52" customWidth="1"/>
    <col min="8691" max="8692" width="0" style="52" hidden="1" customWidth="1"/>
    <col min="8693" max="8693" width="11.875" style="52" customWidth="1"/>
    <col min="8694" max="8695" width="0" style="52" hidden="1" customWidth="1"/>
    <col min="8696" max="8696" width="11.875" style="52" customWidth="1"/>
    <col min="8697" max="8698" width="0" style="52" hidden="1" customWidth="1"/>
    <col min="8699" max="8699" width="11.875" style="52" customWidth="1"/>
    <col min="8700" max="8701" width="0" style="52" hidden="1" customWidth="1"/>
    <col min="8702" max="8702" width="11.875" style="52" customWidth="1"/>
    <col min="8703" max="8704" width="0" style="52" hidden="1" customWidth="1"/>
    <col min="8705" max="8705" width="11.875" style="52" customWidth="1"/>
    <col min="8706" max="8707" width="0" style="52" hidden="1" customWidth="1"/>
    <col min="8708" max="8708" width="11" style="52" customWidth="1"/>
    <col min="8709" max="8710" width="0" style="52" hidden="1" customWidth="1"/>
    <col min="8711" max="8711" width="11" style="52" customWidth="1"/>
    <col min="8712" max="8713" width="0" style="52" hidden="1" customWidth="1"/>
    <col min="8714" max="8714" width="11" style="52" customWidth="1"/>
    <col min="8715" max="8716" width="0" style="52" hidden="1" customWidth="1"/>
    <col min="8717" max="8717" width="11" style="52" customWidth="1"/>
    <col min="8718" max="8719" width="0" style="52" hidden="1" customWidth="1"/>
    <col min="8720" max="8720" width="11" style="52" customWidth="1"/>
    <col min="8721" max="8722" width="0" style="52" hidden="1" customWidth="1"/>
    <col min="8723" max="8723" width="11" style="52" customWidth="1"/>
    <col min="8724" max="8725" width="0" style="52" hidden="1" customWidth="1"/>
    <col min="8726" max="8726" width="11" style="52" customWidth="1"/>
    <col min="8727" max="8728" width="0" style="52" hidden="1" customWidth="1"/>
    <col min="8729" max="8729" width="11" style="52" customWidth="1"/>
    <col min="8730" max="8731" width="0" style="52" hidden="1" customWidth="1"/>
    <col min="8732" max="8732" width="11" style="52" customWidth="1"/>
    <col min="8733" max="8734" width="0" style="52" hidden="1" customWidth="1"/>
    <col min="8735" max="8735" width="11" style="52" customWidth="1"/>
    <col min="8736" max="8737" width="0" style="52" hidden="1" customWidth="1"/>
    <col min="8738" max="8738" width="11" style="52" customWidth="1"/>
    <col min="8739" max="8740" width="0" style="52" hidden="1" customWidth="1"/>
    <col min="8741" max="8741" width="9" style="52"/>
    <col min="8742" max="8756" width="6.75" style="52" customWidth="1"/>
    <col min="8757" max="8942" width="9" style="52"/>
    <col min="8943" max="8943" width="6.75" style="52" customWidth="1"/>
    <col min="8944" max="8944" width="3.25" style="52" customWidth="1"/>
    <col min="8945" max="8945" width="6.75" style="52" customWidth="1"/>
    <col min="8946" max="8946" width="11.875" style="52" customWidth="1"/>
    <col min="8947" max="8948" width="0" style="52" hidden="1" customWidth="1"/>
    <col min="8949" max="8949" width="11.875" style="52" customWidth="1"/>
    <col min="8950" max="8951" width="0" style="52" hidden="1" customWidth="1"/>
    <col min="8952" max="8952" width="11.875" style="52" customWidth="1"/>
    <col min="8953" max="8954" width="0" style="52" hidden="1" customWidth="1"/>
    <col min="8955" max="8955" width="11.875" style="52" customWidth="1"/>
    <col min="8956" max="8957" width="0" style="52" hidden="1" customWidth="1"/>
    <col min="8958" max="8958" width="11.875" style="52" customWidth="1"/>
    <col min="8959" max="8960" width="0" style="52" hidden="1" customWidth="1"/>
    <col min="8961" max="8961" width="11.875" style="52" customWidth="1"/>
    <col min="8962" max="8963" width="0" style="52" hidden="1" customWidth="1"/>
    <col min="8964" max="8964" width="11" style="52" customWidth="1"/>
    <col min="8965" max="8966" width="0" style="52" hidden="1" customWidth="1"/>
    <col min="8967" max="8967" width="11" style="52" customWidth="1"/>
    <col min="8968" max="8969" width="0" style="52" hidden="1" customWidth="1"/>
    <col min="8970" max="8970" width="11" style="52" customWidth="1"/>
    <col min="8971" max="8972" width="0" style="52" hidden="1" customWidth="1"/>
    <col min="8973" max="8973" width="11" style="52" customWidth="1"/>
    <col min="8974" max="8975" width="0" style="52" hidden="1" customWidth="1"/>
    <col min="8976" max="8976" width="11" style="52" customWidth="1"/>
    <col min="8977" max="8978" width="0" style="52" hidden="1" customWidth="1"/>
    <col min="8979" max="8979" width="11" style="52" customWidth="1"/>
    <col min="8980" max="8981" width="0" style="52" hidden="1" customWidth="1"/>
    <col min="8982" max="8982" width="11" style="52" customWidth="1"/>
    <col min="8983" max="8984" width="0" style="52" hidden="1" customWidth="1"/>
    <col min="8985" max="8985" width="11" style="52" customWidth="1"/>
    <col min="8986" max="8987" width="0" style="52" hidden="1" customWidth="1"/>
    <col min="8988" max="8988" width="11" style="52" customWidth="1"/>
    <col min="8989" max="8990" width="0" style="52" hidden="1" customWidth="1"/>
    <col min="8991" max="8991" width="11" style="52" customWidth="1"/>
    <col min="8992" max="8993" width="0" style="52" hidden="1" customWidth="1"/>
    <col min="8994" max="8994" width="11" style="52" customWidth="1"/>
    <col min="8995" max="8996" width="0" style="52" hidden="1" customWidth="1"/>
    <col min="8997" max="8997" width="9" style="52"/>
    <col min="8998" max="9012" width="6.75" style="52" customWidth="1"/>
    <col min="9013" max="9198" width="9" style="52"/>
    <col min="9199" max="9199" width="6.75" style="52" customWidth="1"/>
    <col min="9200" max="9200" width="3.25" style="52" customWidth="1"/>
    <col min="9201" max="9201" width="6.75" style="52" customWidth="1"/>
    <col min="9202" max="9202" width="11.875" style="52" customWidth="1"/>
    <col min="9203" max="9204" width="0" style="52" hidden="1" customWidth="1"/>
    <col min="9205" max="9205" width="11.875" style="52" customWidth="1"/>
    <col min="9206" max="9207" width="0" style="52" hidden="1" customWidth="1"/>
    <col min="9208" max="9208" width="11.875" style="52" customWidth="1"/>
    <col min="9209" max="9210" width="0" style="52" hidden="1" customWidth="1"/>
    <col min="9211" max="9211" width="11.875" style="52" customWidth="1"/>
    <col min="9212" max="9213" width="0" style="52" hidden="1" customWidth="1"/>
    <col min="9214" max="9214" width="11.875" style="52" customWidth="1"/>
    <col min="9215" max="9216" width="0" style="52" hidden="1" customWidth="1"/>
    <col min="9217" max="9217" width="11.875" style="52" customWidth="1"/>
    <col min="9218" max="9219" width="0" style="52" hidden="1" customWidth="1"/>
    <col min="9220" max="9220" width="11" style="52" customWidth="1"/>
    <col min="9221" max="9222" width="0" style="52" hidden="1" customWidth="1"/>
    <col min="9223" max="9223" width="11" style="52" customWidth="1"/>
    <col min="9224" max="9225" width="0" style="52" hidden="1" customWidth="1"/>
    <col min="9226" max="9226" width="11" style="52" customWidth="1"/>
    <col min="9227" max="9228" width="0" style="52" hidden="1" customWidth="1"/>
    <col min="9229" max="9229" width="11" style="52" customWidth="1"/>
    <col min="9230" max="9231" width="0" style="52" hidden="1" customWidth="1"/>
    <col min="9232" max="9232" width="11" style="52" customWidth="1"/>
    <col min="9233" max="9234" width="0" style="52" hidden="1" customWidth="1"/>
    <col min="9235" max="9235" width="11" style="52" customWidth="1"/>
    <col min="9236" max="9237" width="0" style="52" hidden="1" customWidth="1"/>
    <col min="9238" max="9238" width="11" style="52" customWidth="1"/>
    <col min="9239" max="9240" width="0" style="52" hidden="1" customWidth="1"/>
    <col min="9241" max="9241" width="11" style="52" customWidth="1"/>
    <col min="9242" max="9243" width="0" style="52" hidden="1" customWidth="1"/>
    <col min="9244" max="9244" width="11" style="52" customWidth="1"/>
    <col min="9245" max="9246" width="0" style="52" hidden="1" customWidth="1"/>
    <col min="9247" max="9247" width="11" style="52" customWidth="1"/>
    <col min="9248" max="9249" width="0" style="52" hidden="1" customWidth="1"/>
    <col min="9250" max="9250" width="11" style="52" customWidth="1"/>
    <col min="9251" max="9252" width="0" style="52" hidden="1" customWidth="1"/>
    <col min="9253" max="9253" width="9" style="52"/>
    <col min="9254" max="9268" width="6.75" style="52" customWidth="1"/>
    <col min="9269" max="9454" width="9" style="52"/>
    <col min="9455" max="9455" width="6.75" style="52" customWidth="1"/>
    <col min="9456" max="9456" width="3.25" style="52" customWidth="1"/>
    <col min="9457" max="9457" width="6.75" style="52" customWidth="1"/>
    <col min="9458" max="9458" width="11.875" style="52" customWidth="1"/>
    <col min="9459" max="9460" width="0" style="52" hidden="1" customWidth="1"/>
    <col min="9461" max="9461" width="11.875" style="52" customWidth="1"/>
    <col min="9462" max="9463" width="0" style="52" hidden="1" customWidth="1"/>
    <col min="9464" max="9464" width="11.875" style="52" customWidth="1"/>
    <col min="9465" max="9466" width="0" style="52" hidden="1" customWidth="1"/>
    <col min="9467" max="9467" width="11.875" style="52" customWidth="1"/>
    <col min="9468" max="9469" width="0" style="52" hidden="1" customWidth="1"/>
    <col min="9470" max="9470" width="11.875" style="52" customWidth="1"/>
    <col min="9471" max="9472" width="0" style="52" hidden="1" customWidth="1"/>
    <col min="9473" max="9473" width="11.875" style="52" customWidth="1"/>
    <col min="9474" max="9475" width="0" style="52" hidden="1" customWidth="1"/>
    <col min="9476" max="9476" width="11" style="52" customWidth="1"/>
    <col min="9477" max="9478" width="0" style="52" hidden="1" customWidth="1"/>
    <col min="9479" max="9479" width="11" style="52" customWidth="1"/>
    <col min="9480" max="9481" width="0" style="52" hidden="1" customWidth="1"/>
    <col min="9482" max="9482" width="11" style="52" customWidth="1"/>
    <col min="9483" max="9484" width="0" style="52" hidden="1" customWidth="1"/>
    <col min="9485" max="9485" width="11" style="52" customWidth="1"/>
    <col min="9486" max="9487" width="0" style="52" hidden="1" customWidth="1"/>
    <col min="9488" max="9488" width="11" style="52" customWidth="1"/>
    <col min="9489" max="9490" width="0" style="52" hidden="1" customWidth="1"/>
    <col min="9491" max="9491" width="11" style="52" customWidth="1"/>
    <col min="9492" max="9493" width="0" style="52" hidden="1" customWidth="1"/>
    <col min="9494" max="9494" width="11" style="52" customWidth="1"/>
    <col min="9495" max="9496" width="0" style="52" hidden="1" customWidth="1"/>
    <col min="9497" max="9497" width="11" style="52" customWidth="1"/>
    <col min="9498" max="9499" width="0" style="52" hidden="1" customWidth="1"/>
    <col min="9500" max="9500" width="11" style="52" customWidth="1"/>
    <col min="9501" max="9502" width="0" style="52" hidden="1" customWidth="1"/>
    <col min="9503" max="9503" width="11" style="52" customWidth="1"/>
    <col min="9504" max="9505" width="0" style="52" hidden="1" customWidth="1"/>
    <col min="9506" max="9506" width="11" style="52" customWidth="1"/>
    <col min="9507" max="9508" width="0" style="52" hidden="1" customWidth="1"/>
    <col min="9509" max="9509" width="9" style="52"/>
    <col min="9510" max="9524" width="6.75" style="52" customWidth="1"/>
    <col min="9525" max="9710" width="9" style="52"/>
    <col min="9711" max="9711" width="6.75" style="52" customWidth="1"/>
    <col min="9712" max="9712" width="3.25" style="52" customWidth="1"/>
    <col min="9713" max="9713" width="6.75" style="52" customWidth="1"/>
    <col min="9714" max="9714" width="11.875" style="52" customWidth="1"/>
    <col min="9715" max="9716" width="0" style="52" hidden="1" customWidth="1"/>
    <col min="9717" max="9717" width="11.875" style="52" customWidth="1"/>
    <col min="9718" max="9719" width="0" style="52" hidden="1" customWidth="1"/>
    <col min="9720" max="9720" width="11.875" style="52" customWidth="1"/>
    <col min="9721" max="9722" width="0" style="52" hidden="1" customWidth="1"/>
    <col min="9723" max="9723" width="11.875" style="52" customWidth="1"/>
    <col min="9724" max="9725" width="0" style="52" hidden="1" customWidth="1"/>
    <col min="9726" max="9726" width="11.875" style="52" customWidth="1"/>
    <col min="9727" max="9728" width="0" style="52" hidden="1" customWidth="1"/>
    <col min="9729" max="9729" width="11.875" style="52" customWidth="1"/>
    <col min="9730" max="9731" width="0" style="52" hidden="1" customWidth="1"/>
    <col min="9732" max="9732" width="11" style="52" customWidth="1"/>
    <col min="9733" max="9734" width="0" style="52" hidden="1" customWidth="1"/>
    <col min="9735" max="9735" width="11" style="52" customWidth="1"/>
    <col min="9736" max="9737" width="0" style="52" hidden="1" customWidth="1"/>
    <col min="9738" max="9738" width="11" style="52" customWidth="1"/>
    <col min="9739" max="9740" width="0" style="52" hidden="1" customWidth="1"/>
    <col min="9741" max="9741" width="11" style="52" customWidth="1"/>
    <col min="9742" max="9743" width="0" style="52" hidden="1" customWidth="1"/>
    <col min="9744" max="9744" width="11" style="52" customWidth="1"/>
    <col min="9745" max="9746" width="0" style="52" hidden="1" customWidth="1"/>
    <col min="9747" max="9747" width="11" style="52" customWidth="1"/>
    <col min="9748" max="9749" width="0" style="52" hidden="1" customWidth="1"/>
    <col min="9750" max="9750" width="11" style="52" customWidth="1"/>
    <col min="9751" max="9752" width="0" style="52" hidden="1" customWidth="1"/>
    <col min="9753" max="9753" width="11" style="52" customWidth="1"/>
    <col min="9754" max="9755" width="0" style="52" hidden="1" customWidth="1"/>
    <col min="9756" max="9756" width="11" style="52" customWidth="1"/>
    <col min="9757" max="9758" width="0" style="52" hidden="1" customWidth="1"/>
    <col min="9759" max="9759" width="11" style="52" customWidth="1"/>
    <col min="9760" max="9761" width="0" style="52" hidden="1" customWidth="1"/>
    <col min="9762" max="9762" width="11" style="52" customWidth="1"/>
    <col min="9763" max="9764" width="0" style="52" hidden="1" customWidth="1"/>
    <col min="9765" max="9765" width="9" style="52"/>
    <col min="9766" max="9780" width="6.75" style="52" customWidth="1"/>
    <col min="9781" max="9966" width="9" style="52"/>
    <col min="9967" max="9967" width="6.75" style="52" customWidth="1"/>
    <col min="9968" max="9968" width="3.25" style="52" customWidth="1"/>
    <col min="9969" max="9969" width="6.75" style="52" customWidth="1"/>
    <col min="9970" max="9970" width="11.875" style="52" customWidth="1"/>
    <col min="9971" max="9972" width="0" style="52" hidden="1" customWidth="1"/>
    <col min="9973" max="9973" width="11.875" style="52" customWidth="1"/>
    <col min="9974" max="9975" width="0" style="52" hidden="1" customWidth="1"/>
    <col min="9976" max="9976" width="11.875" style="52" customWidth="1"/>
    <col min="9977" max="9978" width="0" style="52" hidden="1" customWidth="1"/>
    <col min="9979" max="9979" width="11.875" style="52" customWidth="1"/>
    <col min="9980" max="9981" width="0" style="52" hidden="1" customWidth="1"/>
    <col min="9982" max="9982" width="11.875" style="52" customWidth="1"/>
    <col min="9983" max="9984" width="0" style="52" hidden="1" customWidth="1"/>
    <col min="9985" max="9985" width="11.875" style="52" customWidth="1"/>
    <col min="9986" max="9987" width="0" style="52" hidden="1" customWidth="1"/>
    <col min="9988" max="9988" width="11" style="52" customWidth="1"/>
    <col min="9989" max="9990" width="0" style="52" hidden="1" customWidth="1"/>
    <col min="9991" max="9991" width="11" style="52" customWidth="1"/>
    <col min="9992" max="9993" width="0" style="52" hidden="1" customWidth="1"/>
    <col min="9994" max="9994" width="11" style="52" customWidth="1"/>
    <col min="9995" max="9996" width="0" style="52" hidden="1" customWidth="1"/>
    <col min="9997" max="9997" width="11" style="52" customWidth="1"/>
    <col min="9998" max="9999" width="0" style="52" hidden="1" customWidth="1"/>
    <col min="10000" max="10000" width="11" style="52" customWidth="1"/>
    <col min="10001" max="10002" width="0" style="52" hidden="1" customWidth="1"/>
    <col min="10003" max="10003" width="11" style="52" customWidth="1"/>
    <col min="10004" max="10005" width="0" style="52" hidden="1" customWidth="1"/>
    <col min="10006" max="10006" width="11" style="52" customWidth="1"/>
    <col min="10007" max="10008" width="0" style="52" hidden="1" customWidth="1"/>
    <col min="10009" max="10009" width="11" style="52" customWidth="1"/>
    <col min="10010" max="10011" width="0" style="52" hidden="1" customWidth="1"/>
    <col min="10012" max="10012" width="11" style="52" customWidth="1"/>
    <col min="10013" max="10014" width="0" style="52" hidden="1" customWidth="1"/>
    <col min="10015" max="10015" width="11" style="52" customWidth="1"/>
    <col min="10016" max="10017" width="0" style="52" hidden="1" customWidth="1"/>
    <col min="10018" max="10018" width="11" style="52" customWidth="1"/>
    <col min="10019" max="10020" width="0" style="52" hidden="1" customWidth="1"/>
    <col min="10021" max="10021" width="9" style="52"/>
    <col min="10022" max="10036" width="6.75" style="52" customWidth="1"/>
    <col min="10037" max="10222" width="9" style="52"/>
    <col min="10223" max="10223" width="6.75" style="52" customWidth="1"/>
    <col min="10224" max="10224" width="3.25" style="52" customWidth="1"/>
    <col min="10225" max="10225" width="6.75" style="52" customWidth="1"/>
    <col min="10226" max="10226" width="11.875" style="52" customWidth="1"/>
    <col min="10227" max="10228" width="0" style="52" hidden="1" customWidth="1"/>
    <col min="10229" max="10229" width="11.875" style="52" customWidth="1"/>
    <col min="10230" max="10231" width="0" style="52" hidden="1" customWidth="1"/>
    <col min="10232" max="10232" width="11.875" style="52" customWidth="1"/>
    <col min="10233" max="10234" width="0" style="52" hidden="1" customWidth="1"/>
    <col min="10235" max="10235" width="11.875" style="52" customWidth="1"/>
    <col min="10236" max="10237" width="0" style="52" hidden="1" customWidth="1"/>
    <col min="10238" max="10238" width="11.875" style="52" customWidth="1"/>
    <col min="10239" max="10240" width="0" style="52" hidden="1" customWidth="1"/>
    <col min="10241" max="10241" width="11.875" style="52" customWidth="1"/>
    <col min="10242" max="10243" width="0" style="52" hidden="1" customWidth="1"/>
    <col min="10244" max="10244" width="11" style="52" customWidth="1"/>
    <col min="10245" max="10246" width="0" style="52" hidden="1" customWidth="1"/>
    <col min="10247" max="10247" width="11" style="52" customWidth="1"/>
    <col min="10248" max="10249" width="0" style="52" hidden="1" customWidth="1"/>
    <col min="10250" max="10250" width="11" style="52" customWidth="1"/>
    <col min="10251" max="10252" width="0" style="52" hidden="1" customWidth="1"/>
    <col min="10253" max="10253" width="11" style="52" customWidth="1"/>
    <col min="10254" max="10255" width="0" style="52" hidden="1" customWidth="1"/>
    <col min="10256" max="10256" width="11" style="52" customWidth="1"/>
    <col min="10257" max="10258" width="0" style="52" hidden="1" customWidth="1"/>
    <col min="10259" max="10259" width="11" style="52" customWidth="1"/>
    <col min="10260" max="10261" width="0" style="52" hidden="1" customWidth="1"/>
    <col min="10262" max="10262" width="11" style="52" customWidth="1"/>
    <col min="10263" max="10264" width="0" style="52" hidden="1" customWidth="1"/>
    <col min="10265" max="10265" width="11" style="52" customWidth="1"/>
    <col min="10266" max="10267" width="0" style="52" hidden="1" customWidth="1"/>
    <col min="10268" max="10268" width="11" style="52" customWidth="1"/>
    <col min="10269" max="10270" width="0" style="52" hidden="1" customWidth="1"/>
    <col min="10271" max="10271" width="11" style="52" customWidth="1"/>
    <col min="10272" max="10273" width="0" style="52" hidden="1" customWidth="1"/>
    <col min="10274" max="10274" width="11" style="52" customWidth="1"/>
    <col min="10275" max="10276" width="0" style="52" hidden="1" customWidth="1"/>
    <col min="10277" max="10277" width="9" style="52"/>
    <col min="10278" max="10292" width="6.75" style="52" customWidth="1"/>
    <col min="10293" max="10478" width="9" style="52"/>
    <col min="10479" max="10479" width="6.75" style="52" customWidth="1"/>
    <col min="10480" max="10480" width="3.25" style="52" customWidth="1"/>
    <col min="10481" max="10481" width="6.75" style="52" customWidth="1"/>
    <col min="10482" max="10482" width="11.875" style="52" customWidth="1"/>
    <col min="10483" max="10484" width="0" style="52" hidden="1" customWidth="1"/>
    <col min="10485" max="10485" width="11.875" style="52" customWidth="1"/>
    <col min="10486" max="10487" width="0" style="52" hidden="1" customWidth="1"/>
    <col min="10488" max="10488" width="11.875" style="52" customWidth="1"/>
    <col min="10489" max="10490" width="0" style="52" hidden="1" customWidth="1"/>
    <col min="10491" max="10491" width="11.875" style="52" customWidth="1"/>
    <col min="10492" max="10493" width="0" style="52" hidden="1" customWidth="1"/>
    <col min="10494" max="10494" width="11.875" style="52" customWidth="1"/>
    <col min="10495" max="10496" width="0" style="52" hidden="1" customWidth="1"/>
    <col min="10497" max="10497" width="11.875" style="52" customWidth="1"/>
    <col min="10498" max="10499" width="0" style="52" hidden="1" customWidth="1"/>
    <col min="10500" max="10500" width="11" style="52" customWidth="1"/>
    <col min="10501" max="10502" width="0" style="52" hidden="1" customWidth="1"/>
    <col min="10503" max="10503" width="11" style="52" customWidth="1"/>
    <col min="10504" max="10505" width="0" style="52" hidden="1" customWidth="1"/>
    <col min="10506" max="10506" width="11" style="52" customWidth="1"/>
    <col min="10507" max="10508" width="0" style="52" hidden="1" customWidth="1"/>
    <col min="10509" max="10509" width="11" style="52" customWidth="1"/>
    <col min="10510" max="10511" width="0" style="52" hidden="1" customWidth="1"/>
    <col min="10512" max="10512" width="11" style="52" customWidth="1"/>
    <col min="10513" max="10514" width="0" style="52" hidden="1" customWidth="1"/>
    <col min="10515" max="10515" width="11" style="52" customWidth="1"/>
    <col min="10516" max="10517" width="0" style="52" hidden="1" customWidth="1"/>
    <col min="10518" max="10518" width="11" style="52" customWidth="1"/>
    <col min="10519" max="10520" width="0" style="52" hidden="1" customWidth="1"/>
    <col min="10521" max="10521" width="11" style="52" customWidth="1"/>
    <col min="10522" max="10523" width="0" style="52" hidden="1" customWidth="1"/>
    <col min="10524" max="10524" width="11" style="52" customWidth="1"/>
    <col min="10525" max="10526" width="0" style="52" hidden="1" customWidth="1"/>
    <col min="10527" max="10527" width="11" style="52" customWidth="1"/>
    <col min="10528" max="10529" width="0" style="52" hidden="1" customWidth="1"/>
    <col min="10530" max="10530" width="11" style="52" customWidth="1"/>
    <col min="10531" max="10532" width="0" style="52" hidden="1" customWidth="1"/>
    <col min="10533" max="10533" width="9" style="52"/>
    <col min="10534" max="10548" width="6.75" style="52" customWidth="1"/>
    <col min="10549" max="10734" width="9" style="52"/>
    <col min="10735" max="10735" width="6.75" style="52" customWidth="1"/>
    <col min="10736" max="10736" width="3.25" style="52" customWidth="1"/>
    <col min="10737" max="10737" width="6.75" style="52" customWidth="1"/>
    <col min="10738" max="10738" width="11.875" style="52" customWidth="1"/>
    <col min="10739" max="10740" width="0" style="52" hidden="1" customWidth="1"/>
    <col min="10741" max="10741" width="11.875" style="52" customWidth="1"/>
    <col min="10742" max="10743" width="0" style="52" hidden="1" customWidth="1"/>
    <col min="10744" max="10744" width="11.875" style="52" customWidth="1"/>
    <col min="10745" max="10746" width="0" style="52" hidden="1" customWidth="1"/>
    <col min="10747" max="10747" width="11.875" style="52" customWidth="1"/>
    <col min="10748" max="10749" width="0" style="52" hidden="1" customWidth="1"/>
    <col min="10750" max="10750" width="11.875" style="52" customWidth="1"/>
    <col min="10751" max="10752" width="0" style="52" hidden="1" customWidth="1"/>
    <col min="10753" max="10753" width="11.875" style="52" customWidth="1"/>
    <col min="10754" max="10755" width="0" style="52" hidden="1" customWidth="1"/>
    <col min="10756" max="10756" width="11" style="52" customWidth="1"/>
    <col min="10757" max="10758" width="0" style="52" hidden="1" customWidth="1"/>
    <col min="10759" max="10759" width="11" style="52" customWidth="1"/>
    <col min="10760" max="10761" width="0" style="52" hidden="1" customWidth="1"/>
    <col min="10762" max="10762" width="11" style="52" customWidth="1"/>
    <col min="10763" max="10764" width="0" style="52" hidden="1" customWidth="1"/>
    <col min="10765" max="10765" width="11" style="52" customWidth="1"/>
    <col min="10766" max="10767" width="0" style="52" hidden="1" customWidth="1"/>
    <col min="10768" max="10768" width="11" style="52" customWidth="1"/>
    <col min="10769" max="10770" width="0" style="52" hidden="1" customWidth="1"/>
    <col min="10771" max="10771" width="11" style="52" customWidth="1"/>
    <col min="10772" max="10773" width="0" style="52" hidden="1" customWidth="1"/>
    <col min="10774" max="10774" width="11" style="52" customWidth="1"/>
    <col min="10775" max="10776" width="0" style="52" hidden="1" customWidth="1"/>
    <col min="10777" max="10777" width="11" style="52" customWidth="1"/>
    <col min="10778" max="10779" width="0" style="52" hidden="1" customWidth="1"/>
    <col min="10780" max="10780" width="11" style="52" customWidth="1"/>
    <col min="10781" max="10782" width="0" style="52" hidden="1" customWidth="1"/>
    <col min="10783" max="10783" width="11" style="52" customWidth="1"/>
    <col min="10784" max="10785" width="0" style="52" hidden="1" customWidth="1"/>
    <col min="10786" max="10786" width="11" style="52" customWidth="1"/>
    <col min="10787" max="10788" width="0" style="52" hidden="1" customWidth="1"/>
    <col min="10789" max="10789" width="9" style="52"/>
    <col min="10790" max="10804" width="6.75" style="52" customWidth="1"/>
    <col min="10805" max="10990" width="9" style="52"/>
    <col min="10991" max="10991" width="6.75" style="52" customWidth="1"/>
    <col min="10992" max="10992" width="3.25" style="52" customWidth="1"/>
    <col min="10993" max="10993" width="6.75" style="52" customWidth="1"/>
    <col min="10994" max="10994" width="11.875" style="52" customWidth="1"/>
    <col min="10995" max="10996" width="0" style="52" hidden="1" customWidth="1"/>
    <col min="10997" max="10997" width="11.875" style="52" customWidth="1"/>
    <col min="10998" max="10999" width="0" style="52" hidden="1" customWidth="1"/>
    <col min="11000" max="11000" width="11.875" style="52" customWidth="1"/>
    <col min="11001" max="11002" width="0" style="52" hidden="1" customWidth="1"/>
    <col min="11003" max="11003" width="11.875" style="52" customWidth="1"/>
    <col min="11004" max="11005" width="0" style="52" hidden="1" customWidth="1"/>
    <col min="11006" max="11006" width="11.875" style="52" customWidth="1"/>
    <col min="11007" max="11008" width="0" style="52" hidden="1" customWidth="1"/>
    <col min="11009" max="11009" width="11.875" style="52" customWidth="1"/>
    <col min="11010" max="11011" width="0" style="52" hidden="1" customWidth="1"/>
    <col min="11012" max="11012" width="11" style="52" customWidth="1"/>
    <col min="11013" max="11014" width="0" style="52" hidden="1" customWidth="1"/>
    <col min="11015" max="11015" width="11" style="52" customWidth="1"/>
    <col min="11016" max="11017" width="0" style="52" hidden="1" customWidth="1"/>
    <col min="11018" max="11018" width="11" style="52" customWidth="1"/>
    <col min="11019" max="11020" width="0" style="52" hidden="1" customWidth="1"/>
    <col min="11021" max="11021" width="11" style="52" customWidth="1"/>
    <col min="11022" max="11023" width="0" style="52" hidden="1" customWidth="1"/>
    <col min="11024" max="11024" width="11" style="52" customWidth="1"/>
    <col min="11025" max="11026" width="0" style="52" hidden="1" customWidth="1"/>
    <col min="11027" max="11027" width="11" style="52" customWidth="1"/>
    <col min="11028" max="11029" width="0" style="52" hidden="1" customWidth="1"/>
    <col min="11030" max="11030" width="11" style="52" customWidth="1"/>
    <col min="11031" max="11032" width="0" style="52" hidden="1" customWidth="1"/>
    <col min="11033" max="11033" width="11" style="52" customWidth="1"/>
    <col min="11034" max="11035" width="0" style="52" hidden="1" customWidth="1"/>
    <col min="11036" max="11036" width="11" style="52" customWidth="1"/>
    <col min="11037" max="11038" width="0" style="52" hidden="1" customWidth="1"/>
    <col min="11039" max="11039" width="11" style="52" customWidth="1"/>
    <col min="11040" max="11041" width="0" style="52" hidden="1" customWidth="1"/>
    <col min="11042" max="11042" width="11" style="52" customWidth="1"/>
    <col min="11043" max="11044" width="0" style="52" hidden="1" customWidth="1"/>
    <col min="11045" max="11045" width="9" style="52"/>
    <col min="11046" max="11060" width="6.75" style="52" customWidth="1"/>
    <col min="11061" max="11246" width="9" style="52"/>
    <col min="11247" max="11247" width="6.75" style="52" customWidth="1"/>
    <col min="11248" max="11248" width="3.25" style="52" customWidth="1"/>
    <col min="11249" max="11249" width="6.75" style="52" customWidth="1"/>
    <col min="11250" max="11250" width="11.875" style="52" customWidth="1"/>
    <col min="11251" max="11252" width="0" style="52" hidden="1" customWidth="1"/>
    <col min="11253" max="11253" width="11.875" style="52" customWidth="1"/>
    <col min="11254" max="11255" width="0" style="52" hidden="1" customWidth="1"/>
    <col min="11256" max="11256" width="11.875" style="52" customWidth="1"/>
    <col min="11257" max="11258" width="0" style="52" hidden="1" customWidth="1"/>
    <col min="11259" max="11259" width="11.875" style="52" customWidth="1"/>
    <col min="11260" max="11261" width="0" style="52" hidden="1" customWidth="1"/>
    <col min="11262" max="11262" width="11.875" style="52" customWidth="1"/>
    <col min="11263" max="11264" width="0" style="52" hidden="1" customWidth="1"/>
    <col min="11265" max="11265" width="11.875" style="52" customWidth="1"/>
    <col min="11266" max="11267" width="0" style="52" hidden="1" customWidth="1"/>
    <col min="11268" max="11268" width="11" style="52" customWidth="1"/>
    <col min="11269" max="11270" width="0" style="52" hidden="1" customWidth="1"/>
    <col min="11271" max="11271" width="11" style="52" customWidth="1"/>
    <col min="11272" max="11273" width="0" style="52" hidden="1" customWidth="1"/>
    <col min="11274" max="11274" width="11" style="52" customWidth="1"/>
    <col min="11275" max="11276" width="0" style="52" hidden="1" customWidth="1"/>
    <col min="11277" max="11277" width="11" style="52" customWidth="1"/>
    <col min="11278" max="11279" width="0" style="52" hidden="1" customWidth="1"/>
    <col min="11280" max="11280" width="11" style="52" customWidth="1"/>
    <col min="11281" max="11282" width="0" style="52" hidden="1" customWidth="1"/>
    <col min="11283" max="11283" width="11" style="52" customWidth="1"/>
    <col min="11284" max="11285" width="0" style="52" hidden="1" customWidth="1"/>
    <col min="11286" max="11286" width="11" style="52" customWidth="1"/>
    <col min="11287" max="11288" width="0" style="52" hidden="1" customWidth="1"/>
    <col min="11289" max="11289" width="11" style="52" customWidth="1"/>
    <col min="11290" max="11291" width="0" style="52" hidden="1" customWidth="1"/>
    <col min="11292" max="11292" width="11" style="52" customWidth="1"/>
    <col min="11293" max="11294" width="0" style="52" hidden="1" customWidth="1"/>
    <col min="11295" max="11295" width="11" style="52" customWidth="1"/>
    <col min="11296" max="11297" width="0" style="52" hidden="1" customWidth="1"/>
    <col min="11298" max="11298" width="11" style="52" customWidth="1"/>
    <col min="11299" max="11300" width="0" style="52" hidden="1" customWidth="1"/>
    <col min="11301" max="11301" width="9" style="52"/>
    <col min="11302" max="11316" width="6.75" style="52" customWidth="1"/>
    <col min="11317" max="11502" width="9" style="52"/>
    <col min="11503" max="11503" width="6.75" style="52" customWidth="1"/>
    <col min="11504" max="11504" width="3.25" style="52" customWidth="1"/>
    <col min="11505" max="11505" width="6.75" style="52" customWidth="1"/>
    <col min="11506" max="11506" width="11.875" style="52" customWidth="1"/>
    <col min="11507" max="11508" width="0" style="52" hidden="1" customWidth="1"/>
    <col min="11509" max="11509" width="11.875" style="52" customWidth="1"/>
    <col min="11510" max="11511" width="0" style="52" hidden="1" customWidth="1"/>
    <col min="11512" max="11512" width="11.875" style="52" customWidth="1"/>
    <col min="11513" max="11514" width="0" style="52" hidden="1" customWidth="1"/>
    <col min="11515" max="11515" width="11.875" style="52" customWidth="1"/>
    <col min="11516" max="11517" width="0" style="52" hidden="1" customWidth="1"/>
    <col min="11518" max="11518" width="11.875" style="52" customWidth="1"/>
    <col min="11519" max="11520" width="0" style="52" hidden="1" customWidth="1"/>
    <col min="11521" max="11521" width="11.875" style="52" customWidth="1"/>
    <col min="11522" max="11523" width="0" style="52" hidden="1" customWidth="1"/>
    <col min="11524" max="11524" width="11" style="52" customWidth="1"/>
    <col min="11525" max="11526" width="0" style="52" hidden="1" customWidth="1"/>
    <col min="11527" max="11527" width="11" style="52" customWidth="1"/>
    <col min="11528" max="11529" width="0" style="52" hidden="1" customWidth="1"/>
    <col min="11530" max="11530" width="11" style="52" customWidth="1"/>
    <col min="11531" max="11532" width="0" style="52" hidden="1" customWidth="1"/>
    <col min="11533" max="11533" width="11" style="52" customWidth="1"/>
    <col min="11534" max="11535" width="0" style="52" hidden="1" customWidth="1"/>
    <col min="11536" max="11536" width="11" style="52" customWidth="1"/>
    <col min="11537" max="11538" width="0" style="52" hidden="1" customWidth="1"/>
    <col min="11539" max="11539" width="11" style="52" customWidth="1"/>
    <col min="11540" max="11541" width="0" style="52" hidden="1" customWidth="1"/>
    <col min="11542" max="11542" width="11" style="52" customWidth="1"/>
    <col min="11543" max="11544" width="0" style="52" hidden="1" customWidth="1"/>
    <col min="11545" max="11545" width="11" style="52" customWidth="1"/>
    <col min="11546" max="11547" width="0" style="52" hidden="1" customWidth="1"/>
    <col min="11548" max="11548" width="11" style="52" customWidth="1"/>
    <col min="11549" max="11550" width="0" style="52" hidden="1" customWidth="1"/>
    <col min="11551" max="11551" width="11" style="52" customWidth="1"/>
    <col min="11552" max="11553" width="0" style="52" hidden="1" customWidth="1"/>
    <col min="11554" max="11554" width="11" style="52" customWidth="1"/>
    <col min="11555" max="11556" width="0" style="52" hidden="1" customWidth="1"/>
    <col min="11557" max="11557" width="9" style="52"/>
    <col min="11558" max="11572" width="6.75" style="52" customWidth="1"/>
    <col min="11573" max="11758" width="9" style="52"/>
    <col min="11759" max="11759" width="6.75" style="52" customWidth="1"/>
    <col min="11760" max="11760" width="3.25" style="52" customWidth="1"/>
    <col min="11761" max="11761" width="6.75" style="52" customWidth="1"/>
    <col min="11762" max="11762" width="11.875" style="52" customWidth="1"/>
    <col min="11763" max="11764" width="0" style="52" hidden="1" customWidth="1"/>
    <col min="11765" max="11765" width="11.875" style="52" customWidth="1"/>
    <col min="11766" max="11767" width="0" style="52" hidden="1" customWidth="1"/>
    <col min="11768" max="11768" width="11.875" style="52" customWidth="1"/>
    <col min="11769" max="11770" width="0" style="52" hidden="1" customWidth="1"/>
    <col min="11771" max="11771" width="11.875" style="52" customWidth="1"/>
    <col min="11772" max="11773" width="0" style="52" hidden="1" customWidth="1"/>
    <col min="11774" max="11774" width="11.875" style="52" customWidth="1"/>
    <col min="11775" max="11776" width="0" style="52" hidden="1" customWidth="1"/>
    <col min="11777" max="11777" width="11.875" style="52" customWidth="1"/>
    <col min="11778" max="11779" width="0" style="52" hidden="1" customWidth="1"/>
    <col min="11780" max="11780" width="11" style="52" customWidth="1"/>
    <col min="11781" max="11782" width="0" style="52" hidden="1" customWidth="1"/>
    <col min="11783" max="11783" width="11" style="52" customWidth="1"/>
    <col min="11784" max="11785" width="0" style="52" hidden="1" customWidth="1"/>
    <col min="11786" max="11786" width="11" style="52" customWidth="1"/>
    <col min="11787" max="11788" width="0" style="52" hidden="1" customWidth="1"/>
    <col min="11789" max="11789" width="11" style="52" customWidth="1"/>
    <col min="11790" max="11791" width="0" style="52" hidden="1" customWidth="1"/>
    <col min="11792" max="11792" width="11" style="52" customWidth="1"/>
    <col min="11793" max="11794" width="0" style="52" hidden="1" customWidth="1"/>
    <col min="11795" max="11795" width="11" style="52" customWidth="1"/>
    <col min="11796" max="11797" width="0" style="52" hidden="1" customWidth="1"/>
    <col min="11798" max="11798" width="11" style="52" customWidth="1"/>
    <col min="11799" max="11800" width="0" style="52" hidden="1" customWidth="1"/>
    <col min="11801" max="11801" width="11" style="52" customWidth="1"/>
    <col min="11802" max="11803" width="0" style="52" hidden="1" customWidth="1"/>
    <col min="11804" max="11804" width="11" style="52" customWidth="1"/>
    <col min="11805" max="11806" width="0" style="52" hidden="1" customWidth="1"/>
    <col min="11807" max="11807" width="11" style="52" customWidth="1"/>
    <col min="11808" max="11809" width="0" style="52" hidden="1" customWidth="1"/>
    <col min="11810" max="11810" width="11" style="52" customWidth="1"/>
    <col min="11811" max="11812" width="0" style="52" hidden="1" customWidth="1"/>
    <col min="11813" max="11813" width="9" style="52"/>
    <col min="11814" max="11828" width="6.75" style="52" customWidth="1"/>
    <col min="11829" max="12014" width="9" style="52"/>
    <col min="12015" max="12015" width="6.75" style="52" customWidth="1"/>
    <col min="12016" max="12016" width="3.25" style="52" customWidth="1"/>
    <col min="12017" max="12017" width="6.75" style="52" customWidth="1"/>
    <col min="12018" max="12018" width="11.875" style="52" customWidth="1"/>
    <col min="12019" max="12020" width="0" style="52" hidden="1" customWidth="1"/>
    <col min="12021" max="12021" width="11.875" style="52" customWidth="1"/>
    <col min="12022" max="12023" width="0" style="52" hidden="1" customWidth="1"/>
    <col min="12024" max="12024" width="11.875" style="52" customWidth="1"/>
    <col min="12025" max="12026" width="0" style="52" hidden="1" customWidth="1"/>
    <col min="12027" max="12027" width="11.875" style="52" customWidth="1"/>
    <col min="12028" max="12029" width="0" style="52" hidden="1" customWidth="1"/>
    <col min="12030" max="12030" width="11.875" style="52" customWidth="1"/>
    <col min="12031" max="12032" width="0" style="52" hidden="1" customWidth="1"/>
    <col min="12033" max="12033" width="11.875" style="52" customWidth="1"/>
    <col min="12034" max="12035" width="0" style="52" hidden="1" customWidth="1"/>
    <col min="12036" max="12036" width="11" style="52" customWidth="1"/>
    <col min="12037" max="12038" width="0" style="52" hidden="1" customWidth="1"/>
    <col min="12039" max="12039" width="11" style="52" customWidth="1"/>
    <col min="12040" max="12041" width="0" style="52" hidden="1" customWidth="1"/>
    <col min="12042" max="12042" width="11" style="52" customWidth="1"/>
    <col min="12043" max="12044" width="0" style="52" hidden="1" customWidth="1"/>
    <col min="12045" max="12045" width="11" style="52" customWidth="1"/>
    <col min="12046" max="12047" width="0" style="52" hidden="1" customWidth="1"/>
    <col min="12048" max="12048" width="11" style="52" customWidth="1"/>
    <col min="12049" max="12050" width="0" style="52" hidden="1" customWidth="1"/>
    <col min="12051" max="12051" width="11" style="52" customWidth="1"/>
    <col min="12052" max="12053" width="0" style="52" hidden="1" customWidth="1"/>
    <col min="12054" max="12054" width="11" style="52" customWidth="1"/>
    <col min="12055" max="12056" width="0" style="52" hidden="1" customWidth="1"/>
    <col min="12057" max="12057" width="11" style="52" customWidth="1"/>
    <col min="12058" max="12059" width="0" style="52" hidden="1" customWidth="1"/>
    <col min="12060" max="12060" width="11" style="52" customWidth="1"/>
    <col min="12061" max="12062" width="0" style="52" hidden="1" customWidth="1"/>
    <col min="12063" max="12063" width="11" style="52" customWidth="1"/>
    <col min="12064" max="12065" width="0" style="52" hidden="1" customWidth="1"/>
    <col min="12066" max="12066" width="11" style="52" customWidth="1"/>
    <col min="12067" max="12068" width="0" style="52" hidden="1" customWidth="1"/>
    <col min="12069" max="12069" width="9" style="52"/>
    <col min="12070" max="12084" width="6.75" style="52" customWidth="1"/>
    <col min="12085" max="12270" width="9" style="52"/>
    <col min="12271" max="12271" width="6.75" style="52" customWidth="1"/>
    <col min="12272" max="12272" width="3.25" style="52" customWidth="1"/>
    <col min="12273" max="12273" width="6.75" style="52" customWidth="1"/>
    <col min="12274" max="12274" width="11.875" style="52" customWidth="1"/>
    <col min="12275" max="12276" width="0" style="52" hidden="1" customWidth="1"/>
    <col min="12277" max="12277" width="11.875" style="52" customWidth="1"/>
    <col min="12278" max="12279" width="0" style="52" hidden="1" customWidth="1"/>
    <col min="12280" max="12280" width="11.875" style="52" customWidth="1"/>
    <col min="12281" max="12282" width="0" style="52" hidden="1" customWidth="1"/>
    <col min="12283" max="12283" width="11.875" style="52" customWidth="1"/>
    <col min="12284" max="12285" width="0" style="52" hidden="1" customWidth="1"/>
    <col min="12286" max="12286" width="11.875" style="52" customWidth="1"/>
    <col min="12287" max="12288" width="0" style="52" hidden="1" customWidth="1"/>
    <col min="12289" max="12289" width="11.875" style="52" customWidth="1"/>
    <col min="12290" max="12291" width="0" style="52" hidden="1" customWidth="1"/>
    <col min="12292" max="12292" width="11" style="52" customWidth="1"/>
    <col min="12293" max="12294" width="0" style="52" hidden="1" customWidth="1"/>
    <col min="12295" max="12295" width="11" style="52" customWidth="1"/>
    <col min="12296" max="12297" width="0" style="52" hidden="1" customWidth="1"/>
    <col min="12298" max="12298" width="11" style="52" customWidth="1"/>
    <col min="12299" max="12300" width="0" style="52" hidden="1" customWidth="1"/>
    <col min="12301" max="12301" width="11" style="52" customWidth="1"/>
    <col min="12302" max="12303" width="0" style="52" hidden="1" customWidth="1"/>
    <col min="12304" max="12304" width="11" style="52" customWidth="1"/>
    <col min="12305" max="12306" width="0" style="52" hidden="1" customWidth="1"/>
    <col min="12307" max="12307" width="11" style="52" customWidth="1"/>
    <col min="12308" max="12309" width="0" style="52" hidden="1" customWidth="1"/>
    <col min="12310" max="12310" width="11" style="52" customWidth="1"/>
    <col min="12311" max="12312" width="0" style="52" hidden="1" customWidth="1"/>
    <col min="12313" max="12313" width="11" style="52" customWidth="1"/>
    <col min="12314" max="12315" width="0" style="52" hidden="1" customWidth="1"/>
    <col min="12316" max="12316" width="11" style="52" customWidth="1"/>
    <col min="12317" max="12318" width="0" style="52" hidden="1" customWidth="1"/>
    <col min="12319" max="12319" width="11" style="52" customWidth="1"/>
    <col min="12320" max="12321" width="0" style="52" hidden="1" customWidth="1"/>
    <col min="12322" max="12322" width="11" style="52" customWidth="1"/>
    <col min="12323" max="12324" width="0" style="52" hidden="1" customWidth="1"/>
    <col min="12325" max="12325" width="9" style="52"/>
    <col min="12326" max="12340" width="6.75" style="52" customWidth="1"/>
    <col min="12341" max="12526" width="9" style="52"/>
    <col min="12527" max="12527" width="6.75" style="52" customWidth="1"/>
    <col min="12528" max="12528" width="3.25" style="52" customWidth="1"/>
    <col min="12529" max="12529" width="6.75" style="52" customWidth="1"/>
    <col min="12530" max="12530" width="11.875" style="52" customWidth="1"/>
    <col min="12531" max="12532" width="0" style="52" hidden="1" customWidth="1"/>
    <col min="12533" max="12533" width="11.875" style="52" customWidth="1"/>
    <col min="12534" max="12535" width="0" style="52" hidden="1" customWidth="1"/>
    <col min="12536" max="12536" width="11.875" style="52" customWidth="1"/>
    <col min="12537" max="12538" width="0" style="52" hidden="1" customWidth="1"/>
    <col min="12539" max="12539" width="11.875" style="52" customWidth="1"/>
    <col min="12540" max="12541" width="0" style="52" hidden="1" customWidth="1"/>
    <col min="12542" max="12542" width="11.875" style="52" customWidth="1"/>
    <col min="12543" max="12544" width="0" style="52" hidden="1" customWidth="1"/>
    <col min="12545" max="12545" width="11.875" style="52" customWidth="1"/>
    <col min="12546" max="12547" width="0" style="52" hidden="1" customWidth="1"/>
    <col min="12548" max="12548" width="11" style="52" customWidth="1"/>
    <col min="12549" max="12550" width="0" style="52" hidden="1" customWidth="1"/>
    <col min="12551" max="12551" width="11" style="52" customWidth="1"/>
    <col min="12552" max="12553" width="0" style="52" hidden="1" customWidth="1"/>
    <col min="12554" max="12554" width="11" style="52" customWidth="1"/>
    <col min="12555" max="12556" width="0" style="52" hidden="1" customWidth="1"/>
    <col min="12557" max="12557" width="11" style="52" customWidth="1"/>
    <col min="12558" max="12559" width="0" style="52" hidden="1" customWidth="1"/>
    <col min="12560" max="12560" width="11" style="52" customWidth="1"/>
    <col min="12561" max="12562" width="0" style="52" hidden="1" customWidth="1"/>
    <col min="12563" max="12563" width="11" style="52" customWidth="1"/>
    <col min="12564" max="12565" width="0" style="52" hidden="1" customWidth="1"/>
    <col min="12566" max="12566" width="11" style="52" customWidth="1"/>
    <col min="12567" max="12568" width="0" style="52" hidden="1" customWidth="1"/>
    <col min="12569" max="12569" width="11" style="52" customWidth="1"/>
    <col min="12570" max="12571" width="0" style="52" hidden="1" customWidth="1"/>
    <col min="12572" max="12572" width="11" style="52" customWidth="1"/>
    <col min="12573" max="12574" width="0" style="52" hidden="1" customWidth="1"/>
    <col min="12575" max="12575" width="11" style="52" customWidth="1"/>
    <col min="12576" max="12577" width="0" style="52" hidden="1" customWidth="1"/>
    <col min="12578" max="12578" width="11" style="52" customWidth="1"/>
    <col min="12579" max="12580" width="0" style="52" hidden="1" customWidth="1"/>
    <col min="12581" max="12581" width="9" style="52"/>
    <col min="12582" max="12596" width="6.75" style="52" customWidth="1"/>
    <col min="12597" max="12782" width="9" style="52"/>
    <col min="12783" max="12783" width="6.75" style="52" customWidth="1"/>
    <col min="12784" max="12784" width="3.25" style="52" customWidth="1"/>
    <col min="12785" max="12785" width="6.75" style="52" customWidth="1"/>
    <col min="12786" max="12786" width="11.875" style="52" customWidth="1"/>
    <col min="12787" max="12788" width="0" style="52" hidden="1" customWidth="1"/>
    <col min="12789" max="12789" width="11.875" style="52" customWidth="1"/>
    <col min="12790" max="12791" width="0" style="52" hidden="1" customWidth="1"/>
    <col min="12792" max="12792" width="11.875" style="52" customWidth="1"/>
    <col min="12793" max="12794" width="0" style="52" hidden="1" customWidth="1"/>
    <col min="12795" max="12795" width="11.875" style="52" customWidth="1"/>
    <col min="12796" max="12797" width="0" style="52" hidden="1" customWidth="1"/>
    <col min="12798" max="12798" width="11.875" style="52" customWidth="1"/>
    <col min="12799" max="12800" width="0" style="52" hidden="1" customWidth="1"/>
    <col min="12801" max="12801" width="11.875" style="52" customWidth="1"/>
    <col min="12802" max="12803" width="0" style="52" hidden="1" customWidth="1"/>
    <col min="12804" max="12804" width="11" style="52" customWidth="1"/>
    <col min="12805" max="12806" width="0" style="52" hidden="1" customWidth="1"/>
    <col min="12807" max="12807" width="11" style="52" customWidth="1"/>
    <col min="12808" max="12809" width="0" style="52" hidden="1" customWidth="1"/>
    <col min="12810" max="12810" width="11" style="52" customWidth="1"/>
    <col min="12811" max="12812" width="0" style="52" hidden="1" customWidth="1"/>
    <col min="12813" max="12813" width="11" style="52" customWidth="1"/>
    <col min="12814" max="12815" width="0" style="52" hidden="1" customWidth="1"/>
    <col min="12816" max="12816" width="11" style="52" customWidth="1"/>
    <col min="12817" max="12818" width="0" style="52" hidden="1" customWidth="1"/>
    <col min="12819" max="12819" width="11" style="52" customWidth="1"/>
    <col min="12820" max="12821" width="0" style="52" hidden="1" customWidth="1"/>
    <col min="12822" max="12822" width="11" style="52" customWidth="1"/>
    <col min="12823" max="12824" width="0" style="52" hidden="1" customWidth="1"/>
    <col min="12825" max="12825" width="11" style="52" customWidth="1"/>
    <col min="12826" max="12827" width="0" style="52" hidden="1" customWidth="1"/>
    <col min="12828" max="12828" width="11" style="52" customWidth="1"/>
    <col min="12829" max="12830" width="0" style="52" hidden="1" customWidth="1"/>
    <col min="12831" max="12831" width="11" style="52" customWidth="1"/>
    <col min="12832" max="12833" width="0" style="52" hidden="1" customWidth="1"/>
    <col min="12834" max="12834" width="11" style="52" customWidth="1"/>
    <col min="12835" max="12836" width="0" style="52" hidden="1" customWidth="1"/>
    <col min="12837" max="12837" width="9" style="52"/>
    <col min="12838" max="12852" width="6.75" style="52" customWidth="1"/>
    <col min="12853" max="13038" width="9" style="52"/>
    <col min="13039" max="13039" width="6.75" style="52" customWidth="1"/>
    <col min="13040" max="13040" width="3.25" style="52" customWidth="1"/>
    <col min="13041" max="13041" width="6.75" style="52" customWidth="1"/>
    <col min="13042" max="13042" width="11.875" style="52" customWidth="1"/>
    <col min="13043" max="13044" width="0" style="52" hidden="1" customWidth="1"/>
    <col min="13045" max="13045" width="11.875" style="52" customWidth="1"/>
    <col min="13046" max="13047" width="0" style="52" hidden="1" customWidth="1"/>
    <col min="13048" max="13048" width="11.875" style="52" customWidth="1"/>
    <col min="13049" max="13050" width="0" style="52" hidden="1" customWidth="1"/>
    <col min="13051" max="13051" width="11.875" style="52" customWidth="1"/>
    <col min="13052" max="13053" width="0" style="52" hidden="1" customWidth="1"/>
    <col min="13054" max="13054" width="11.875" style="52" customWidth="1"/>
    <col min="13055" max="13056" width="0" style="52" hidden="1" customWidth="1"/>
    <col min="13057" max="13057" width="11.875" style="52" customWidth="1"/>
    <col min="13058" max="13059" width="0" style="52" hidden="1" customWidth="1"/>
    <col min="13060" max="13060" width="11" style="52" customWidth="1"/>
    <col min="13061" max="13062" width="0" style="52" hidden="1" customWidth="1"/>
    <col min="13063" max="13063" width="11" style="52" customWidth="1"/>
    <col min="13064" max="13065" width="0" style="52" hidden="1" customWidth="1"/>
    <col min="13066" max="13066" width="11" style="52" customWidth="1"/>
    <col min="13067" max="13068" width="0" style="52" hidden="1" customWidth="1"/>
    <col min="13069" max="13069" width="11" style="52" customWidth="1"/>
    <col min="13070" max="13071" width="0" style="52" hidden="1" customWidth="1"/>
    <col min="13072" max="13072" width="11" style="52" customWidth="1"/>
    <col min="13073" max="13074" width="0" style="52" hidden="1" customWidth="1"/>
    <col min="13075" max="13075" width="11" style="52" customWidth="1"/>
    <col min="13076" max="13077" width="0" style="52" hidden="1" customWidth="1"/>
    <col min="13078" max="13078" width="11" style="52" customWidth="1"/>
    <col min="13079" max="13080" width="0" style="52" hidden="1" customWidth="1"/>
    <col min="13081" max="13081" width="11" style="52" customWidth="1"/>
    <col min="13082" max="13083" width="0" style="52" hidden="1" customWidth="1"/>
    <col min="13084" max="13084" width="11" style="52" customWidth="1"/>
    <col min="13085" max="13086" width="0" style="52" hidden="1" customWidth="1"/>
    <col min="13087" max="13087" width="11" style="52" customWidth="1"/>
    <col min="13088" max="13089" width="0" style="52" hidden="1" customWidth="1"/>
    <col min="13090" max="13090" width="11" style="52" customWidth="1"/>
    <col min="13091" max="13092" width="0" style="52" hidden="1" customWidth="1"/>
    <col min="13093" max="13093" width="9" style="52"/>
    <col min="13094" max="13108" width="6.75" style="52" customWidth="1"/>
    <col min="13109" max="13294" width="9" style="52"/>
    <col min="13295" max="13295" width="6.75" style="52" customWidth="1"/>
    <col min="13296" max="13296" width="3.25" style="52" customWidth="1"/>
    <col min="13297" max="13297" width="6.75" style="52" customWidth="1"/>
    <col min="13298" max="13298" width="11.875" style="52" customWidth="1"/>
    <col min="13299" max="13300" width="0" style="52" hidden="1" customWidth="1"/>
    <col min="13301" max="13301" width="11.875" style="52" customWidth="1"/>
    <col min="13302" max="13303" width="0" style="52" hidden="1" customWidth="1"/>
    <col min="13304" max="13304" width="11.875" style="52" customWidth="1"/>
    <col min="13305" max="13306" width="0" style="52" hidden="1" customWidth="1"/>
    <col min="13307" max="13307" width="11.875" style="52" customWidth="1"/>
    <col min="13308" max="13309" width="0" style="52" hidden="1" customWidth="1"/>
    <col min="13310" max="13310" width="11.875" style="52" customWidth="1"/>
    <col min="13311" max="13312" width="0" style="52" hidden="1" customWidth="1"/>
    <col min="13313" max="13313" width="11.875" style="52" customWidth="1"/>
    <col min="13314" max="13315" width="0" style="52" hidden="1" customWidth="1"/>
    <col min="13316" max="13316" width="11" style="52" customWidth="1"/>
    <col min="13317" max="13318" width="0" style="52" hidden="1" customWidth="1"/>
    <col min="13319" max="13319" width="11" style="52" customWidth="1"/>
    <col min="13320" max="13321" width="0" style="52" hidden="1" customWidth="1"/>
    <col min="13322" max="13322" width="11" style="52" customWidth="1"/>
    <col min="13323" max="13324" width="0" style="52" hidden="1" customWidth="1"/>
    <col min="13325" max="13325" width="11" style="52" customWidth="1"/>
    <col min="13326" max="13327" width="0" style="52" hidden="1" customWidth="1"/>
    <col min="13328" max="13328" width="11" style="52" customWidth="1"/>
    <col min="13329" max="13330" width="0" style="52" hidden="1" customWidth="1"/>
    <col min="13331" max="13331" width="11" style="52" customWidth="1"/>
    <col min="13332" max="13333" width="0" style="52" hidden="1" customWidth="1"/>
    <col min="13334" max="13334" width="11" style="52" customWidth="1"/>
    <col min="13335" max="13336" width="0" style="52" hidden="1" customWidth="1"/>
    <col min="13337" max="13337" width="11" style="52" customWidth="1"/>
    <col min="13338" max="13339" width="0" style="52" hidden="1" customWidth="1"/>
    <col min="13340" max="13340" width="11" style="52" customWidth="1"/>
    <col min="13341" max="13342" width="0" style="52" hidden="1" customWidth="1"/>
    <col min="13343" max="13343" width="11" style="52" customWidth="1"/>
    <col min="13344" max="13345" width="0" style="52" hidden="1" customWidth="1"/>
    <col min="13346" max="13346" width="11" style="52" customWidth="1"/>
    <col min="13347" max="13348" width="0" style="52" hidden="1" customWidth="1"/>
    <col min="13349" max="13349" width="9" style="52"/>
    <col min="13350" max="13364" width="6.75" style="52" customWidth="1"/>
    <col min="13365" max="13550" width="9" style="52"/>
    <col min="13551" max="13551" width="6.75" style="52" customWidth="1"/>
    <col min="13552" max="13552" width="3.25" style="52" customWidth="1"/>
    <col min="13553" max="13553" width="6.75" style="52" customWidth="1"/>
    <col min="13554" max="13554" width="11.875" style="52" customWidth="1"/>
    <col min="13555" max="13556" width="0" style="52" hidden="1" customWidth="1"/>
    <col min="13557" max="13557" width="11.875" style="52" customWidth="1"/>
    <col min="13558" max="13559" width="0" style="52" hidden="1" customWidth="1"/>
    <col min="13560" max="13560" width="11.875" style="52" customWidth="1"/>
    <col min="13561" max="13562" width="0" style="52" hidden="1" customWidth="1"/>
    <col min="13563" max="13563" width="11.875" style="52" customWidth="1"/>
    <col min="13564" max="13565" width="0" style="52" hidden="1" customWidth="1"/>
    <col min="13566" max="13566" width="11.875" style="52" customWidth="1"/>
    <col min="13567" max="13568" width="0" style="52" hidden="1" customWidth="1"/>
    <col min="13569" max="13569" width="11.875" style="52" customWidth="1"/>
    <col min="13570" max="13571" width="0" style="52" hidden="1" customWidth="1"/>
    <col min="13572" max="13572" width="11" style="52" customWidth="1"/>
    <col min="13573" max="13574" width="0" style="52" hidden="1" customWidth="1"/>
    <col min="13575" max="13575" width="11" style="52" customWidth="1"/>
    <col min="13576" max="13577" width="0" style="52" hidden="1" customWidth="1"/>
    <col min="13578" max="13578" width="11" style="52" customWidth="1"/>
    <col min="13579" max="13580" width="0" style="52" hidden="1" customWidth="1"/>
    <col min="13581" max="13581" width="11" style="52" customWidth="1"/>
    <col min="13582" max="13583" width="0" style="52" hidden="1" customWidth="1"/>
    <col min="13584" max="13584" width="11" style="52" customWidth="1"/>
    <col min="13585" max="13586" width="0" style="52" hidden="1" customWidth="1"/>
    <col min="13587" max="13587" width="11" style="52" customWidth="1"/>
    <col min="13588" max="13589" width="0" style="52" hidden="1" customWidth="1"/>
    <col min="13590" max="13590" width="11" style="52" customWidth="1"/>
    <col min="13591" max="13592" width="0" style="52" hidden="1" customWidth="1"/>
    <col min="13593" max="13593" width="11" style="52" customWidth="1"/>
    <col min="13594" max="13595" width="0" style="52" hidden="1" customWidth="1"/>
    <col min="13596" max="13596" width="11" style="52" customWidth="1"/>
    <col min="13597" max="13598" width="0" style="52" hidden="1" customWidth="1"/>
    <col min="13599" max="13599" width="11" style="52" customWidth="1"/>
    <col min="13600" max="13601" width="0" style="52" hidden="1" customWidth="1"/>
    <col min="13602" max="13602" width="11" style="52" customWidth="1"/>
    <col min="13603" max="13604" width="0" style="52" hidden="1" customWidth="1"/>
    <col min="13605" max="13605" width="9" style="52"/>
    <col min="13606" max="13620" width="6.75" style="52" customWidth="1"/>
    <col min="13621" max="13806" width="9" style="52"/>
    <col min="13807" max="13807" width="6.75" style="52" customWidth="1"/>
    <col min="13808" max="13808" width="3.25" style="52" customWidth="1"/>
    <col min="13809" max="13809" width="6.75" style="52" customWidth="1"/>
    <col min="13810" max="13810" width="11.875" style="52" customWidth="1"/>
    <col min="13811" max="13812" width="0" style="52" hidden="1" customWidth="1"/>
    <col min="13813" max="13813" width="11.875" style="52" customWidth="1"/>
    <col min="13814" max="13815" width="0" style="52" hidden="1" customWidth="1"/>
    <col min="13816" max="13816" width="11.875" style="52" customWidth="1"/>
    <col min="13817" max="13818" width="0" style="52" hidden="1" customWidth="1"/>
    <col min="13819" max="13819" width="11.875" style="52" customWidth="1"/>
    <col min="13820" max="13821" width="0" style="52" hidden="1" customWidth="1"/>
    <col min="13822" max="13822" width="11.875" style="52" customWidth="1"/>
    <col min="13823" max="13824" width="0" style="52" hidden="1" customWidth="1"/>
    <col min="13825" max="13825" width="11.875" style="52" customWidth="1"/>
    <col min="13826" max="13827" width="0" style="52" hidden="1" customWidth="1"/>
    <col min="13828" max="13828" width="11" style="52" customWidth="1"/>
    <col min="13829" max="13830" width="0" style="52" hidden="1" customWidth="1"/>
    <col min="13831" max="13831" width="11" style="52" customWidth="1"/>
    <col min="13832" max="13833" width="0" style="52" hidden="1" customWidth="1"/>
    <col min="13834" max="13834" width="11" style="52" customWidth="1"/>
    <col min="13835" max="13836" width="0" style="52" hidden="1" customWidth="1"/>
    <col min="13837" max="13837" width="11" style="52" customWidth="1"/>
    <col min="13838" max="13839" width="0" style="52" hidden="1" customWidth="1"/>
    <col min="13840" max="13840" width="11" style="52" customWidth="1"/>
    <col min="13841" max="13842" width="0" style="52" hidden="1" customWidth="1"/>
    <col min="13843" max="13843" width="11" style="52" customWidth="1"/>
    <col min="13844" max="13845" width="0" style="52" hidden="1" customWidth="1"/>
    <col min="13846" max="13846" width="11" style="52" customWidth="1"/>
    <col min="13847" max="13848" width="0" style="52" hidden="1" customWidth="1"/>
    <col min="13849" max="13849" width="11" style="52" customWidth="1"/>
    <col min="13850" max="13851" width="0" style="52" hidden="1" customWidth="1"/>
    <col min="13852" max="13852" width="11" style="52" customWidth="1"/>
    <col min="13853" max="13854" width="0" style="52" hidden="1" customWidth="1"/>
    <col min="13855" max="13855" width="11" style="52" customWidth="1"/>
    <col min="13856" max="13857" width="0" style="52" hidden="1" customWidth="1"/>
    <col min="13858" max="13858" width="11" style="52" customWidth="1"/>
    <col min="13859" max="13860" width="0" style="52" hidden="1" customWidth="1"/>
    <col min="13861" max="13861" width="9" style="52"/>
    <col min="13862" max="13876" width="6.75" style="52" customWidth="1"/>
    <col min="13877" max="14062" width="9" style="52"/>
    <col min="14063" max="14063" width="6.75" style="52" customWidth="1"/>
    <col min="14064" max="14064" width="3.25" style="52" customWidth="1"/>
    <col min="14065" max="14065" width="6.75" style="52" customWidth="1"/>
    <col min="14066" max="14066" width="11.875" style="52" customWidth="1"/>
    <col min="14067" max="14068" width="0" style="52" hidden="1" customWidth="1"/>
    <col min="14069" max="14069" width="11.875" style="52" customWidth="1"/>
    <col min="14070" max="14071" width="0" style="52" hidden="1" customWidth="1"/>
    <col min="14072" max="14072" width="11.875" style="52" customWidth="1"/>
    <col min="14073" max="14074" width="0" style="52" hidden="1" customWidth="1"/>
    <col min="14075" max="14075" width="11.875" style="52" customWidth="1"/>
    <col min="14076" max="14077" width="0" style="52" hidden="1" customWidth="1"/>
    <col min="14078" max="14078" width="11.875" style="52" customWidth="1"/>
    <col min="14079" max="14080" width="0" style="52" hidden="1" customWidth="1"/>
    <col min="14081" max="14081" width="11.875" style="52" customWidth="1"/>
    <col min="14082" max="14083" width="0" style="52" hidden="1" customWidth="1"/>
    <col min="14084" max="14084" width="11" style="52" customWidth="1"/>
    <col min="14085" max="14086" width="0" style="52" hidden="1" customWidth="1"/>
    <col min="14087" max="14087" width="11" style="52" customWidth="1"/>
    <col min="14088" max="14089" width="0" style="52" hidden="1" customWidth="1"/>
    <col min="14090" max="14090" width="11" style="52" customWidth="1"/>
    <col min="14091" max="14092" width="0" style="52" hidden="1" customWidth="1"/>
    <col min="14093" max="14093" width="11" style="52" customWidth="1"/>
    <col min="14094" max="14095" width="0" style="52" hidden="1" customWidth="1"/>
    <col min="14096" max="14096" width="11" style="52" customWidth="1"/>
    <col min="14097" max="14098" width="0" style="52" hidden="1" customWidth="1"/>
    <col min="14099" max="14099" width="11" style="52" customWidth="1"/>
    <col min="14100" max="14101" width="0" style="52" hidden="1" customWidth="1"/>
    <col min="14102" max="14102" width="11" style="52" customWidth="1"/>
    <col min="14103" max="14104" width="0" style="52" hidden="1" customWidth="1"/>
    <col min="14105" max="14105" width="11" style="52" customWidth="1"/>
    <col min="14106" max="14107" width="0" style="52" hidden="1" customWidth="1"/>
    <col min="14108" max="14108" width="11" style="52" customWidth="1"/>
    <col min="14109" max="14110" width="0" style="52" hidden="1" customWidth="1"/>
    <col min="14111" max="14111" width="11" style="52" customWidth="1"/>
    <col min="14112" max="14113" width="0" style="52" hidden="1" customWidth="1"/>
    <col min="14114" max="14114" width="11" style="52" customWidth="1"/>
    <col min="14115" max="14116" width="0" style="52" hidden="1" customWidth="1"/>
    <col min="14117" max="14117" width="9" style="52"/>
    <col min="14118" max="14132" width="6.75" style="52" customWidth="1"/>
    <col min="14133" max="14318" width="9" style="52"/>
    <col min="14319" max="14319" width="6.75" style="52" customWidth="1"/>
    <col min="14320" max="14320" width="3.25" style="52" customWidth="1"/>
    <col min="14321" max="14321" width="6.75" style="52" customWidth="1"/>
    <col min="14322" max="14322" width="11.875" style="52" customWidth="1"/>
    <col min="14323" max="14324" width="0" style="52" hidden="1" customWidth="1"/>
    <col min="14325" max="14325" width="11.875" style="52" customWidth="1"/>
    <col min="14326" max="14327" width="0" style="52" hidden="1" customWidth="1"/>
    <col min="14328" max="14328" width="11.875" style="52" customWidth="1"/>
    <col min="14329" max="14330" width="0" style="52" hidden="1" customWidth="1"/>
    <col min="14331" max="14331" width="11.875" style="52" customWidth="1"/>
    <col min="14332" max="14333" width="0" style="52" hidden="1" customWidth="1"/>
    <col min="14334" max="14334" width="11.875" style="52" customWidth="1"/>
    <col min="14335" max="14336" width="0" style="52" hidden="1" customWidth="1"/>
    <col min="14337" max="14337" width="11.875" style="52" customWidth="1"/>
    <col min="14338" max="14339" width="0" style="52" hidden="1" customWidth="1"/>
    <col min="14340" max="14340" width="11" style="52" customWidth="1"/>
    <col min="14341" max="14342" width="0" style="52" hidden="1" customWidth="1"/>
    <col min="14343" max="14343" width="11" style="52" customWidth="1"/>
    <col min="14344" max="14345" width="0" style="52" hidden="1" customWidth="1"/>
    <col min="14346" max="14346" width="11" style="52" customWidth="1"/>
    <col min="14347" max="14348" width="0" style="52" hidden="1" customWidth="1"/>
    <col min="14349" max="14349" width="11" style="52" customWidth="1"/>
    <col min="14350" max="14351" width="0" style="52" hidden="1" customWidth="1"/>
    <col min="14352" max="14352" width="11" style="52" customWidth="1"/>
    <col min="14353" max="14354" width="0" style="52" hidden="1" customWidth="1"/>
    <col min="14355" max="14355" width="11" style="52" customWidth="1"/>
    <col min="14356" max="14357" width="0" style="52" hidden="1" customWidth="1"/>
    <col min="14358" max="14358" width="11" style="52" customWidth="1"/>
    <col min="14359" max="14360" width="0" style="52" hidden="1" customWidth="1"/>
    <col min="14361" max="14361" width="11" style="52" customWidth="1"/>
    <col min="14362" max="14363" width="0" style="52" hidden="1" customWidth="1"/>
    <col min="14364" max="14364" width="11" style="52" customWidth="1"/>
    <col min="14365" max="14366" width="0" style="52" hidden="1" customWidth="1"/>
    <col min="14367" max="14367" width="11" style="52" customWidth="1"/>
    <col min="14368" max="14369" width="0" style="52" hidden="1" customWidth="1"/>
    <col min="14370" max="14370" width="11" style="52" customWidth="1"/>
    <col min="14371" max="14372" width="0" style="52" hidden="1" customWidth="1"/>
    <col min="14373" max="14373" width="9" style="52"/>
    <col min="14374" max="14388" width="6.75" style="52" customWidth="1"/>
    <col min="14389" max="14574" width="9" style="52"/>
    <col min="14575" max="14575" width="6.75" style="52" customWidth="1"/>
    <col min="14576" max="14576" width="3.25" style="52" customWidth="1"/>
    <col min="14577" max="14577" width="6.75" style="52" customWidth="1"/>
    <col min="14578" max="14578" width="11.875" style="52" customWidth="1"/>
    <col min="14579" max="14580" width="0" style="52" hidden="1" customWidth="1"/>
    <col min="14581" max="14581" width="11.875" style="52" customWidth="1"/>
    <col min="14582" max="14583" width="0" style="52" hidden="1" customWidth="1"/>
    <col min="14584" max="14584" width="11.875" style="52" customWidth="1"/>
    <col min="14585" max="14586" width="0" style="52" hidden="1" customWidth="1"/>
    <col min="14587" max="14587" width="11.875" style="52" customWidth="1"/>
    <col min="14588" max="14589" width="0" style="52" hidden="1" customWidth="1"/>
    <col min="14590" max="14590" width="11.875" style="52" customWidth="1"/>
    <col min="14591" max="14592" width="0" style="52" hidden="1" customWidth="1"/>
    <col min="14593" max="14593" width="11.875" style="52" customWidth="1"/>
    <col min="14594" max="14595" width="0" style="52" hidden="1" customWidth="1"/>
    <col min="14596" max="14596" width="11" style="52" customWidth="1"/>
    <col min="14597" max="14598" width="0" style="52" hidden="1" customWidth="1"/>
    <col min="14599" max="14599" width="11" style="52" customWidth="1"/>
    <col min="14600" max="14601" width="0" style="52" hidden="1" customWidth="1"/>
    <col min="14602" max="14602" width="11" style="52" customWidth="1"/>
    <col min="14603" max="14604" width="0" style="52" hidden="1" customWidth="1"/>
    <col min="14605" max="14605" width="11" style="52" customWidth="1"/>
    <col min="14606" max="14607" width="0" style="52" hidden="1" customWidth="1"/>
    <col min="14608" max="14608" width="11" style="52" customWidth="1"/>
    <col min="14609" max="14610" width="0" style="52" hidden="1" customWidth="1"/>
    <col min="14611" max="14611" width="11" style="52" customWidth="1"/>
    <col min="14612" max="14613" width="0" style="52" hidden="1" customWidth="1"/>
    <col min="14614" max="14614" width="11" style="52" customWidth="1"/>
    <col min="14615" max="14616" width="0" style="52" hidden="1" customWidth="1"/>
    <col min="14617" max="14617" width="11" style="52" customWidth="1"/>
    <col min="14618" max="14619" width="0" style="52" hidden="1" customWidth="1"/>
    <col min="14620" max="14620" width="11" style="52" customWidth="1"/>
    <col min="14621" max="14622" width="0" style="52" hidden="1" customWidth="1"/>
    <col min="14623" max="14623" width="11" style="52" customWidth="1"/>
    <col min="14624" max="14625" width="0" style="52" hidden="1" customWidth="1"/>
    <col min="14626" max="14626" width="11" style="52" customWidth="1"/>
    <col min="14627" max="14628" width="0" style="52" hidden="1" customWidth="1"/>
    <col min="14629" max="14629" width="9" style="52"/>
    <col min="14630" max="14644" width="6.75" style="52" customWidth="1"/>
    <col min="14645" max="14830" width="9" style="52"/>
    <col min="14831" max="14831" width="6.75" style="52" customWidth="1"/>
    <col min="14832" max="14832" width="3.25" style="52" customWidth="1"/>
    <col min="14833" max="14833" width="6.75" style="52" customWidth="1"/>
    <col min="14834" max="14834" width="11.875" style="52" customWidth="1"/>
    <col min="14835" max="14836" width="0" style="52" hidden="1" customWidth="1"/>
    <col min="14837" max="14837" width="11.875" style="52" customWidth="1"/>
    <col min="14838" max="14839" width="0" style="52" hidden="1" customWidth="1"/>
    <col min="14840" max="14840" width="11.875" style="52" customWidth="1"/>
    <col min="14841" max="14842" width="0" style="52" hidden="1" customWidth="1"/>
    <col min="14843" max="14843" width="11.875" style="52" customWidth="1"/>
    <col min="14844" max="14845" width="0" style="52" hidden="1" customWidth="1"/>
    <col min="14846" max="14846" width="11.875" style="52" customWidth="1"/>
    <col min="14847" max="14848" width="0" style="52" hidden="1" customWidth="1"/>
    <col min="14849" max="14849" width="11.875" style="52" customWidth="1"/>
    <col min="14850" max="14851" width="0" style="52" hidden="1" customWidth="1"/>
    <col min="14852" max="14852" width="11" style="52" customWidth="1"/>
    <col min="14853" max="14854" width="0" style="52" hidden="1" customWidth="1"/>
    <col min="14855" max="14855" width="11" style="52" customWidth="1"/>
    <col min="14856" max="14857" width="0" style="52" hidden="1" customWidth="1"/>
    <col min="14858" max="14858" width="11" style="52" customWidth="1"/>
    <col min="14859" max="14860" width="0" style="52" hidden="1" customWidth="1"/>
    <col min="14861" max="14861" width="11" style="52" customWidth="1"/>
    <col min="14862" max="14863" width="0" style="52" hidden="1" customWidth="1"/>
    <col min="14864" max="14864" width="11" style="52" customWidth="1"/>
    <col min="14865" max="14866" width="0" style="52" hidden="1" customWidth="1"/>
    <col min="14867" max="14867" width="11" style="52" customWidth="1"/>
    <col min="14868" max="14869" width="0" style="52" hidden="1" customWidth="1"/>
    <col min="14870" max="14870" width="11" style="52" customWidth="1"/>
    <col min="14871" max="14872" width="0" style="52" hidden="1" customWidth="1"/>
    <col min="14873" max="14873" width="11" style="52" customWidth="1"/>
    <col min="14874" max="14875" width="0" style="52" hidden="1" customWidth="1"/>
    <col min="14876" max="14876" width="11" style="52" customWidth="1"/>
    <col min="14877" max="14878" width="0" style="52" hidden="1" customWidth="1"/>
    <col min="14879" max="14879" width="11" style="52" customWidth="1"/>
    <col min="14880" max="14881" width="0" style="52" hidden="1" customWidth="1"/>
    <col min="14882" max="14882" width="11" style="52" customWidth="1"/>
    <col min="14883" max="14884" width="0" style="52" hidden="1" customWidth="1"/>
    <col min="14885" max="14885" width="9" style="52"/>
    <col min="14886" max="14900" width="6.75" style="52" customWidth="1"/>
    <col min="14901" max="15086" width="9" style="52"/>
    <col min="15087" max="15087" width="6.75" style="52" customWidth="1"/>
    <col min="15088" max="15088" width="3.25" style="52" customWidth="1"/>
    <col min="15089" max="15089" width="6.75" style="52" customWidth="1"/>
    <col min="15090" max="15090" width="11.875" style="52" customWidth="1"/>
    <col min="15091" max="15092" width="0" style="52" hidden="1" customWidth="1"/>
    <col min="15093" max="15093" width="11.875" style="52" customWidth="1"/>
    <col min="15094" max="15095" width="0" style="52" hidden="1" customWidth="1"/>
    <col min="15096" max="15096" width="11.875" style="52" customWidth="1"/>
    <col min="15097" max="15098" width="0" style="52" hidden="1" customWidth="1"/>
    <col min="15099" max="15099" width="11.875" style="52" customWidth="1"/>
    <col min="15100" max="15101" width="0" style="52" hidden="1" customWidth="1"/>
    <col min="15102" max="15102" width="11.875" style="52" customWidth="1"/>
    <col min="15103" max="15104" width="0" style="52" hidden="1" customWidth="1"/>
    <col min="15105" max="15105" width="11.875" style="52" customWidth="1"/>
    <col min="15106" max="15107" width="0" style="52" hidden="1" customWidth="1"/>
    <col min="15108" max="15108" width="11" style="52" customWidth="1"/>
    <col min="15109" max="15110" width="0" style="52" hidden="1" customWidth="1"/>
    <col min="15111" max="15111" width="11" style="52" customWidth="1"/>
    <col min="15112" max="15113" width="0" style="52" hidden="1" customWidth="1"/>
    <col min="15114" max="15114" width="11" style="52" customWidth="1"/>
    <col min="15115" max="15116" width="0" style="52" hidden="1" customWidth="1"/>
    <col min="15117" max="15117" width="11" style="52" customWidth="1"/>
    <col min="15118" max="15119" width="0" style="52" hidden="1" customWidth="1"/>
    <col min="15120" max="15120" width="11" style="52" customWidth="1"/>
    <col min="15121" max="15122" width="0" style="52" hidden="1" customWidth="1"/>
    <col min="15123" max="15123" width="11" style="52" customWidth="1"/>
    <col min="15124" max="15125" width="0" style="52" hidden="1" customWidth="1"/>
    <col min="15126" max="15126" width="11" style="52" customWidth="1"/>
    <col min="15127" max="15128" width="0" style="52" hidden="1" customWidth="1"/>
    <col min="15129" max="15129" width="11" style="52" customWidth="1"/>
    <col min="15130" max="15131" width="0" style="52" hidden="1" customWidth="1"/>
    <col min="15132" max="15132" width="11" style="52" customWidth="1"/>
    <col min="15133" max="15134" width="0" style="52" hidden="1" customWidth="1"/>
    <col min="15135" max="15135" width="11" style="52" customWidth="1"/>
    <col min="15136" max="15137" width="0" style="52" hidden="1" customWidth="1"/>
    <col min="15138" max="15138" width="11" style="52" customWidth="1"/>
    <col min="15139" max="15140" width="0" style="52" hidden="1" customWidth="1"/>
    <col min="15141" max="15141" width="9" style="52"/>
    <col min="15142" max="15156" width="6.75" style="52" customWidth="1"/>
    <col min="15157" max="15342" width="9" style="52"/>
    <col min="15343" max="15343" width="6.75" style="52" customWidth="1"/>
    <col min="15344" max="15344" width="3.25" style="52" customWidth="1"/>
    <col min="15345" max="15345" width="6.75" style="52" customWidth="1"/>
    <col min="15346" max="15346" width="11.875" style="52" customWidth="1"/>
    <col min="15347" max="15348" width="0" style="52" hidden="1" customWidth="1"/>
    <col min="15349" max="15349" width="11.875" style="52" customWidth="1"/>
    <col min="15350" max="15351" width="0" style="52" hidden="1" customWidth="1"/>
    <col min="15352" max="15352" width="11.875" style="52" customWidth="1"/>
    <col min="15353" max="15354" width="0" style="52" hidden="1" customWidth="1"/>
    <col min="15355" max="15355" width="11.875" style="52" customWidth="1"/>
    <col min="15356" max="15357" width="0" style="52" hidden="1" customWidth="1"/>
    <col min="15358" max="15358" width="11.875" style="52" customWidth="1"/>
    <col min="15359" max="15360" width="0" style="52" hidden="1" customWidth="1"/>
    <col min="15361" max="15361" width="11.875" style="52" customWidth="1"/>
    <col min="15362" max="15363" width="0" style="52" hidden="1" customWidth="1"/>
    <col min="15364" max="15364" width="11" style="52" customWidth="1"/>
    <col min="15365" max="15366" width="0" style="52" hidden="1" customWidth="1"/>
    <col min="15367" max="15367" width="11" style="52" customWidth="1"/>
    <col min="15368" max="15369" width="0" style="52" hidden="1" customWidth="1"/>
    <col min="15370" max="15370" width="11" style="52" customWidth="1"/>
    <col min="15371" max="15372" width="0" style="52" hidden="1" customWidth="1"/>
    <col min="15373" max="15373" width="11" style="52" customWidth="1"/>
    <col min="15374" max="15375" width="0" style="52" hidden="1" customWidth="1"/>
    <col min="15376" max="15376" width="11" style="52" customWidth="1"/>
    <col min="15377" max="15378" width="0" style="52" hidden="1" customWidth="1"/>
    <col min="15379" max="15379" width="11" style="52" customWidth="1"/>
    <col min="15380" max="15381" width="0" style="52" hidden="1" customWidth="1"/>
    <col min="15382" max="15382" width="11" style="52" customWidth="1"/>
    <col min="15383" max="15384" width="0" style="52" hidden="1" customWidth="1"/>
    <col min="15385" max="15385" width="11" style="52" customWidth="1"/>
    <col min="15386" max="15387" width="0" style="52" hidden="1" customWidth="1"/>
    <col min="15388" max="15388" width="11" style="52" customWidth="1"/>
    <col min="15389" max="15390" width="0" style="52" hidden="1" customWidth="1"/>
    <col min="15391" max="15391" width="11" style="52" customWidth="1"/>
    <col min="15392" max="15393" width="0" style="52" hidden="1" customWidth="1"/>
    <col min="15394" max="15394" width="11" style="52" customWidth="1"/>
    <col min="15395" max="15396" width="0" style="52" hidden="1" customWidth="1"/>
    <col min="15397" max="15397" width="9" style="52"/>
    <col min="15398" max="15412" width="6.75" style="52" customWidth="1"/>
    <col min="15413" max="15598" width="9" style="52"/>
    <col min="15599" max="15599" width="6.75" style="52" customWidth="1"/>
    <col min="15600" max="15600" width="3.25" style="52" customWidth="1"/>
    <col min="15601" max="15601" width="6.75" style="52" customWidth="1"/>
    <col min="15602" max="15602" width="11.875" style="52" customWidth="1"/>
    <col min="15603" max="15604" width="0" style="52" hidden="1" customWidth="1"/>
    <col min="15605" max="15605" width="11.875" style="52" customWidth="1"/>
    <col min="15606" max="15607" width="0" style="52" hidden="1" customWidth="1"/>
    <col min="15608" max="15608" width="11.875" style="52" customWidth="1"/>
    <col min="15609" max="15610" width="0" style="52" hidden="1" customWidth="1"/>
    <col min="15611" max="15611" width="11.875" style="52" customWidth="1"/>
    <col min="15612" max="15613" width="0" style="52" hidden="1" customWidth="1"/>
    <col min="15614" max="15614" width="11.875" style="52" customWidth="1"/>
    <col min="15615" max="15616" width="0" style="52" hidden="1" customWidth="1"/>
    <col min="15617" max="15617" width="11.875" style="52" customWidth="1"/>
    <col min="15618" max="15619" width="0" style="52" hidden="1" customWidth="1"/>
    <col min="15620" max="15620" width="11" style="52" customWidth="1"/>
    <col min="15621" max="15622" width="0" style="52" hidden="1" customWidth="1"/>
    <col min="15623" max="15623" width="11" style="52" customWidth="1"/>
    <col min="15624" max="15625" width="0" style="52" hidden="1" customWidth="1"/>
    <col min="15626" max="15626" width="11" style="52" customWidth="1"/>
    <col min="15627" max="15628" width="0" style="52" hidden="1" customWidth="1"/>
    <col min="15629" max="15629" width="11" style="52" customWidth="1"/>
    <col min="15630" max="15631" width="0" style="52" hidden="1" customWidth="1"/>
    <col min="15632" max="15632" width="11" style="52" customWidth="1"/>
    <col min="15633" max="15634" width="0" style="52" hidden="1" customWidth="1"/>
    <col min="15635" max="15635" width="11" style="52" customWidth="1"/>
    <col min="15636" max="15637" width="0" style="52" hidden="1" customWidth="1"/>
    <col min="15638" max="15638" width="11" style="52" customWidth="1"/>
    <col min="15639" max="15640" width="0" style="52" hidden="1" customWidth="1"/>
    <col min="15641" max="15641" width="11" style="52" customWidth="1"/>
    <col min="15642" max="15643" width="0" style="52" hidden="1" customWidth="1"/>
    <col min="15644" max="15644" width="11" style="52" customWidth="1"/>
    <col min="15645" max="15646" width="0" style="52" hidden="1" customWidth="1"/>
    <col min="15647" max="15647" width="11" style="52" customWidth="1"/>
    <col min="15648" max="15649" width="0" style="52" hidden="1" customWidth="1"/>
    <col min="15650" max="15650" width="11" style="52" customWidth="1"/>
    <col min="15651" max="15652" width="0" style="52" hidden="1" customWidth="1"/>
    <col min="15653" max="15653" width="9" style="52"/>
    <col min="15654" max="15668" width="6.75" style="52" customWidth="1"/>
    <col min="15669" max="15854" width="9" style="52"/>
    <col min="15855" max="15855" width="6.75" style="52" customWidth="1"/>
    <col min="15856" max="15856" width="3.25" style="52" customWidth="1"/>
    <col min="15857" max="15857" width="6.75" style="52" customWidth="1"/>
    <col min="15858" max="15858" width="11.875" style="52" customWidth="1"/>
    <col min="15859" max="15860" width="0" style="52" hidden="1" customWidth="1"/>
    <col min="15861" max="15861" width="11.875" style="52" customWidth="1"/>
    <col min="15862" max="15863" width="0" style="52" hidden="1" customWidth="1"/>
    <col min="15864" max="15864" width="11.875" style="52" customWidth="1"/>
    <col min="15865" max="15866" width="0" style="52" hidden="1" customWidth="1"/>
    <col min="15867" max="15867" width="11.875" style="52" customWidth="1"/>
    <col min="15868" max="15869" width="0" style="52" hidden="1" customWidth="1"/>
    <col min="15870" max="15870" width="11.875" style="52" customWidth="1"/>
    <col min="15871" max="15872" width="0" style="52" hidden="1" customWidth="1"/>
    <col min="15873" max="15873" width="11.875" style="52" customWidth="1"/>
    <col min="15874" max="15875" width="0" style="52" hidden="1" customWidth="1"/>
    <col min="15876" max="15876" width="11" style="52" customWidth="1"/>
    <col min="15877" max="15878" width="0" style="52" hidden="1" customWidth="1"/>
    <col min="15879" max="15879" width="11" style="52" customWidth="1"/>
    <col min="15880" max="15881" width="0" style="52" hidden="1" customWidth="1"/>
    <col min="15882" max="15882" width="11" style="52" customWidth="1"/>
    <col min="15883" max="15884" width="0" style="52" hidden="1" customWidth="1"/>
    <col min="15885" max="15885" width="11" style="52" customWidth="1"/>
    <col min="15886" max="15887" width="0" style="52" hidden="1" customWidth="1"/>
    <col min="15888" max="15888" width="11" style="52" customWidth="1"/>
    <col min="15889" max="15890" width="0" style="52" hidden="1" customWidth="1"/>
    <col min="15891" max="15891" width="11" style="52" customWidth="1"/>
    <col min="15892" max="15893" width="0" style="52" hidden="1" customWidth="1"/>
    <col min="15894" max="15894" width="11" style="52" customWidth="1"/>
    <col min="15895" max="15896" width="0" style="52" hidden="1" customWidth="1"/>
    <col min="15897" max="15897" width="11" style="52" customWidth="1"/>
    <col min="15898" max="15899" width="0" style="52" hidden="1" customWidth="1"/>
    <col min="15900" max="15900" width="11" style="52" customWidth="1"/>
    <col min="15901" max="15902" width="0" style="52" hidden="1" customWidth="1"/>
    <col min="15903" max="15903" width="11" style="52" customWidth="1"/>
    <col min="15904" max="15905" width="0" style="52" hidden="1" customWidth="1"/>
    <col min="15906" max="15906" width="11" style="52" customWidth="1"/>
    <col min="15907" max="15908" width="0" style="52" hidden="1" customWidth="1"/>
    <col min="15909" max="15909" width="9" style="52"/>
    <col min="15910" max="15924" width="6.75" style="52" customWidth="1"/>
    <col min="15925" max="16110" width="9" style="52"/>
    <col min="16111" max="16111" width="6.75" style="52" customWidth="1"/>
    <col min="16112" max="16112" width="3.25" style="52" customWidth="1"/>
    <col min="16113" max="16113" width="6.75" style="52" customWidth="1"/>
    <col min="16114" max="16114" width="11.875" style="52" customWidth="1"/>
    <col min="16115" max="16116" width="0" style="52" hidden="1" customWidth="1"/>
    <col min="16117" max="16117" width="11.875" style="52" customWidth="1"/>
    <col min="16118" max="16119" width="0" style="52" hidden="1" customWidth="1"/>
    <col min="16120" max="16120" width="11.875" style="52" customWidth="1"/>
    <col min="16121" max="16122" width="0" style="52" hidden="1" customWidth="1"/>
    <col min="16123" max="16123" width="11.875" style="52" customWidth="1"/>
    <col min="16124" max="16125" width="0" style="52" hidden="1" customWidth="1"/>
    <col min="16126" max="16126" width="11.875" style="52" customWidth="1"/>
    <col min="16127" max="16128" width="0" style="52" hidden="1" customWidth="1"/>
    <col min="16129" max="16129" width="11.875" style="52" customWidth="1"/>
    <col min="16130" max="16131" width="0" style="52" hidden="1" customWidth="1"/>
    <col min="16132" max="16132" width="11" style="52" customWidth="1"/>
    <col min="16133" max="16134" width="0" style="52" hidden="1" customWidth="1"/>
    <col min="16135" max="16135" width="11" style="52" customWidth="1"/>
    <col min="16136" max="16137" width="0" style="52" hidden="1" customWidth="1"/>
    <col min="16138" max="16138" width="11" style="52" customWidth="1"/>
    <col min="16139" max="16140" width="0" style="52" hidden="1" customWidth="1"/>
    <col min="16141" max="16141" width="11" style="52" customWidth="1"/>
    <col min="16142" max="16143" width="0" style="52" hidden="1" customWidth="1"/>
    <col min="16144" max="16144" width="11" style="52" customWidth="1"/>
    <col min="16145" max="16146" width="0" style="52" hidden="1" customWidth="1"/>
    <col min="16147" max="16147" width="11" style="52" customWidth="1"/>
    <col min="16148" max="16149" width="0" style="52" hidden="1" customWidth="1"/>
    <col min="16150" max="16150" width="11" style="52" customWidth="1"/>
    <col min="16151" max="16152" width="0" style="52" hidden="1" customWidth="1"/>
    <col min="16153" max="16153" width="11" style="52" customWidth="1"/>
    <col min="16154" max="16155" width="0" style="52" hidden="1" customWidth="1"/>
    <col min="16156" max="16156" width="11" style="52" customWidth="1"/>
    <col min="16157" max="16158" width="0" style="52" hidden="1" customWidth="1"/>
    <col min="16159" max="16159" width="11" style="52" customWidth="1"/>
    <col min="16160" max="16161" width="0" style="52" hidden="1" customWidth="1"/>
    <col min="16162" max="16162" width="11" style="52" customWidth="1"/>
    <col min="16163" max="16164" width="0" style="52" hidden="1" customWidth="1"/>
    <col min="16165" max="16165" width="9" style="52"/>
    <col min="16166" max="16180" width="6.75" style="52" customWidth="1"/>
    <col min="16181" max="16384" width="9" style="52"/>
  </cols>
  <sheetData>
    <row r="1" spans="1:55" s="2" customFormat="1" ht="16.5" customHeight="1">
      <c r="A1" s="1" t="s">
        <v>49</v>
      </c>
      <c r="Q1" s="3"/>
      <c r="R1" s="3"/>
      <c r="BC1" s="4"/>
    </row>
    <row r="2" spans="1:55" s="2" customFormat="1" ht="16.5" customHeight="1">
      <c r="A2" s="5" t="s">
        <v>1</v>
      </c>
      <c r="B2" s="6"/>
      <c r="C2" s="6"/>
      <c r="D2" s="7"/>
      <c r="E2" s="6"/>
      <c r="F2" s="6"/>
      <c r="G2" s="6" t="s">
        <v>50</v>
      </c>
      <c r="H2" s="6"/>
      <c r="I2" s="6"/>
      <c r="J2" s="6"/>
      <c r="K2" s="6"/>
      <c r="L2" s="6"/>
      <c r="M2" s="6"/>
      <c r="N2" s="6"/>
      <c r="O2" s="6"/>
      <c r="P2" s="6"/>
      <c r="Q2" s="8"/>
      <c r="R2" s="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9"/>
    </row>
    <row r="3" spans="1:55" s="2" customFormat="1" ht="28.5" customHeight="1">
      <c r="A3" s="252" t="s">
        <v>3</v>
      </c>
      <c r="B3" s="253"/>
      <c r="C3" s="254"/>
      <c r="D3" s="10" t="s">
        <v>4</v>
      </c>
      <c r="E3" s="11"/>
      <c r="F3" s="12" t="s">
        <v>5</v>
      </c>
      <c r="G3" s="10" t="s">
        <v>6</v>
      </c>
      <c r="H3" s="11"/>
      <c r="I3" s="12" t="s">
        <v>5</v>
      </c>
      <c r="J3" s="10" t="s">
        <v>7</v>
      </c>
      <c r="K3" s="11"/>
      <c r="L3" s="12" t="s">
        <v>5</v>
      </c>
      <c r="M3" s="10" t="s">
        <v>8</v>
      </c>
      <c r="N3" s="11"/>
      <c r="O3" s="12" t="s">
        <v>5</v>
      </c>
      <c r="P3" s="10" t="s">
        <v>9</v>
      </c>
      <c r="Q3" s="11"/>
      <c r="R3" s="12" t="s">
        <v>5</v>
      </c>
      <c r="S3" s="10" t="s">
        <v>10</v>
      </c>
      <c r="T3" s="11"/>
      <c r="U3" s="12" t="s">
        <v>5</v>
      </c>
      <c r="V3" s="13" t="s">
        <v>11</v>
      </c>
      <c r="W3" s="11"/>
      <c r="X3" s="12" t="s">
        <v>5</v>
      </c>
      <c r="Y3" s="13" t="s">
        <v>12</v>
      </c>
      <c r="Z3" s="11"/>
      <c r="AA3" s="12" t="s">
        <v>5</v>
      </c>
      <c r="AB3" s="10" t="s">
        <v>13</v>
      </c>
      <c r="AC3" s="11"/>
      <c r="AD3" s="12" t="s">
        <v>5</v>
      </c>
      <c r="AE3" s="10" t="s">
        <v>14</v>
      </c>
      <c r="AF3" s="11"/>
      <c r="AG3" s="12" t="s">
        <v>5</v>
      </c>
      <c r="AH3" s="10" t="s">
        <v>15</v>
      </c>
      <c r="AI3" s="11"/>
      <c r="AJ3" s="12" t="s">
        <v>5</v>
      </c>
      <c r="AK3" s="14" t="s">
        <v>51</v>
      </c>
      <c r="AL3" s="11"/>
      <c r="AM3" s="12" t="s">
        <v>5</v>
      </c>
      <c r="AN3" s="14" t="s">
        <v>52</v>
      </c>
      <c r="AO3" s="11"/>
      <c r="AP3" s="12" t="s">
        <v>5</v>
      </c>
      <c r="AQ3" s="14" t="s">
        <v>53</v>
      </c>
      <c r="AR3" s="11"/>
      <c r="AS3" s="12" t="s">
        <v>5</v>
      </c>
      <c r="AT3" s="14" t="s">
        <v>54</v>
      </c>
      <c r="AU3" s="11"/>
      <c r="AV3" s="12" t="s">
        <v>5</v>
      </c>
      <c r="AW3" s="14" t="s">
        <v>55</v>
      </c>
      <c r="AX3" s="11"/>
      <c r="AY3" s="12" t="s">
        <v>5</v>
      </c>
      <c r="AZ3" s="15" t="s">
        <v>21</v>
      </c>
      <c r="BA3" s="11"/>
      <c r="BB3" s="12" t="s">
        <v>5</v>
      </c>
      <c r="BC3" s="4"/>
    </row>
    <row r="4" spans="1:55" s="2" customFormat="1" ht="18.75" customHeight="1">
      <c r="A4" s="16">
        <v>10</v>
      </c>
      <c r="B4" s="17" t="s">
        <v>22</v>
      </c>
      <c r="C4" s="18">
        <v>10.9</v>
      </c>
      <c r="D4" s="19"/>
      <c r="E4" s="20">
        <f t="shared" ref="E4:E42" si="0">($A4+0.5)*D4</f>
        <v>0</v>
      </c>
      <c r="F4" s="21">
        <f t="shared" ref="F4:F42" si="1">0.0027*(POWER($A4+0.5,3.3919))*D4</f>
        <v>0</v>
      </c>
      <c r="G4" s="19"/>
      <c r="H4" s="20">
        <f t="shared" ref="H4:H42" si="2">($A4+0.5)*G4</f>
        <v>0</v>
      </c>
      <c r="I4" s="21">
        <f t="shared" ref="I4:I42" si="3">0.0027*(POWER($A4+0.5,3.3919))*G4</f>
        <v>0</v>
      </c>
      <c r="J4" s="19"/>
      <c r="K4" s="20">
        <f t="shared" ref="K4:K42" si="4">($A4+0.5)*J4</f>
        <v>0</v>
      </c>
      <c r="L4" s="21">
        <f t="shared" ref="L4:L42" si="5">0.0027*(POWER($A4+0.5,3.3919))*J4</f>
        <v>0</v>
      </c>
      <c r="M4" s="19"/>
      <c r="N4" s="20">
        <f t="shared" ref="N4:N42" si="6">($A4+0.5)*M4</f>
        <v>0</v>
      </c>
      <c r="O4" s="21">
        <f t="shared" ref="O4:O42" si="7">0.0027*(POWER($A4+0.5,3.3919))*M4</f>
        <v>0</v>
      </c>
      <c r="P4" s="19"/>
      <c r="Q4" s="20">
        <f t="shared" ref="Q4:Q42" si="8">($A4+0.5)*P4</f>
        <v>0</v>
      </c>
      <c r="R4" s="21">
        <f t="shared" ref="R4:R42" si="9">0.0027*(POWER($A4+0.5,3.3919))*P4</f>
        <v>0</v>
      </c>
      <c r="S4" s="19"/>
      <c r="T4" s="20">
        <f t="shared" ref="T4:T42" si="10">($A4+0.5)*S4</f>
        <v>0</v>
      </c>
      <c r="U4" s="21">
        <f t="shared" ref="U4:U42" si="11">0.0027*(POWER($A4+0.5,3.3919))*S4</f>
        <v>0</v>
      </c>
      <c r="V4" s="19"/>
      <c r="W4" s="20">
        <f t="shared" ref="W4:W42" si="12">($A4+0.5)*V4</f>
        <v>0</v>
      </c>
      <c r="X4" s="21">
        <f t="shared" ref="X4:X42" si="13">0.0027*(POWER($A4+0.5,3.3919))*V4</f>
        <v>0</v>
      </c>
      <c r="Y4" s="19"/>
      <c r="Z4" s="20">
        <f t="shared" ref="Z4:Z42" si="14">($A4+0.5)*Y4</f>
        <v>0</v>
      </c>
      <c r="AA4" s="21">
        <f t="shared" ref="AA4:AA42" si="15">0.0027*(POWER($A4+0.5,3.3919))*Y4</f>
        <v>0</v>
      </c>
      <c r="AB4" s="19"/>
      <c r="AC4" s="20">
        <f t="shared" ref="AC4:AC42" si="16">($A4+0.5)*AB4</f>
        <v>0</v>
      </c>
      <c r="AD4" s="21">
        <f t="shared" ref="AD4:AD42" si="17">0.0027*(POWER($A4+0.5,3.3919))*AB4</f>
        <v>0</v>
      </c>
      <c r="AE4" s="19"/>
      <c r="AF4" s="20">
        <f t="shared" ref="AF4:AF42" si="18">($A4+0.5)*AE4</f>
        <v>0</v>
      </c>
      <c r="AG4" s="21">
        <f t="shared" ref="AG4:AG42" si="19">0.0027*(POWER($A4+0.5,3.3919))*AE4</f>
        <v>0</v>
      </c>
      <c r="AH4" s="19"/>
      <c r="AI4" s="20">
        <f t="shared" ref="AI4:AI42" si="20">($A4+0.5)*AH4</f>
        <v>0</v>
      </c>
      <c r="AJ4" s="21">
        <f t="shared" ref="AJ4:AJ42" si="21">0.0027*(POWER($A4+0.5,3.3919))*AH4</f>
        <v>0</v>
      </c>
      <c r="AK4" s="19"/>
      <c r="AL4" s="20">
        <f t="shared" ref="AL4:AL42" si="22">($A4+0.5)*AK4</f>
        <v>0</v>
      </c>
      <c r="AM4" s="21">
        <f t="shared" ref="AM4:AM42" si="23">0.0027*(POWER($A4+0.5,3.3919))*AK4</f>
        <v>0</v>
      </c>
      <c r="AN4" s="19"/>
      <c r="AO4" s="20">
        <f t="shared" ref="AO4:AO42" si="24">($A4+0.5)*AN4</f>
        <v>0</v>
      </c>
      <c r="AP4" s="21">
        <f t="shared" ref="AP4:AP42" si="25">0.0027*(POWER($A4+0.5,3.3919))*AN4</f>
        <v>0</v>
      </c>
      <c r="AQ4" s="19"/>
      <c r="AR4" s="20">
        <f t="shared" ref="AR4:AR42" si="26">($A4+0.5)*AQ4</f>
        <v>0</v>
      </c>
      <c r="AS4" s="21">
        <f t="shared" ref="AS4:AS42" si="27">0.0027*(POWER($A4+0.5,3.3919))*AQ4</f>
        <v>0</v>
      </c>
      <c r="AT4" s="19"/>
      <c r="AU4" s="20">
        <f t="shared" ref="AU4:AU42" si="28">($A4+0.5)*AT4</f>
        <v>0</v>
      </c>
      <c r="AV4" s="21">
        <f t="shared" ref="AV4:AV42" si="29">0.0027*(POWER($A4+0.5,3.3919))*AT4</f>
        <v>0</v>
      </c>
      <c r="AW4" s="19"/>
      <c r="AX4" s="20">
        <f t="shared" ref="AX4:AX42" si="30">($A4+0.5)*AW4</f>
        <v>0</v>
      </c>
      <c r="AY4" s="21">
        <f t="shared" ref="AY4:AY42" si="31">0.0027*(POWER($A4+0.5,3.3919))*AW4</f>
        <v>0</v>
      </c>
      <c r="AZ4" s="22"/>
      <c r="BA4" s="20">
        <f t="shared" ref="BA4:BA42" si="32">($A4+0.5)*AZ4</f>
        <v>0</v>
      </c>
      <c r="BB4" s="21">
        <f t="shared" ref="BB4:BB42" si="33">0.0027*(POWER($A4+0.5,3.3919))*AZ4</f>
        <v>0</v>
      </c>
      <c r="BC4" s="4"/>
    </row>
    <row r="5" spans="1:55" s="2" customFormat="1" ht="18.75" customHeight="1">
      <c r="A5" s="16">
        <f t="shared" ref="A5:A42" si="34">A4+1</f>
        <v>11</v>
      </c>
      <c r="B5" s="17" t="s">
        <v>22</v>
      </c>
      <c r="C5" s="18">
        <f t="shared" ref="C5:C42" si="35">C4+1</f>
        <v>11.9</v>
      </c>
      <c r="D5" s="23"/>
      <c r="E5" s="21">
        <f t="shared" si="0"/>
        <v>0</v>
      </c>
      <c r="F5" s="21">
        <f t="shared" si="1"/>
        <v>0</v>
      </c>
      <c r="G5" s="23"/>
      <c r="H5" s="21">
        <f t="shared" si="2"/>
        <v>0</v>
      </c>
      <c r="I5" s="21">
        <f t="shared" si="3"/>
        <v>0</v>
      </c>
      <c r="J5" s="23"/>
      <c r="K5" s="21">
        <f t="shared" si="4"/>
        <v>0</v>
      </c>
      <c r="L5" s="21">
        <f t="shared" si="5"/>
        <v>0</v>
      </c>
      <c r="M5" s="23"/>
      <c r="N5" s="21">
        <f t="shared" si="6"/>
        <v>0</v>
      </c>
      <c r="O5" s="21">
        <f t="shared" si="7"/>
        <v>0</v>
      </c>
      <c r="P5" s="23"/>
      <c r="Q5" s="21">
        <f t="shared" si="8"/>
        <v>0</v>
      </c>
      <c r="R5" s="21">
        <f t="shared" si="9"/>
        <v>0</v>
      </c>
      <c r="S5" s="23"/>
      <c r="T5" s="21">
        <f t="shared" si="10"/>
        <v>0</v>
      </c>
      <c r="U5" s="21">
        <f t="shared" si="11"/>
        <v>0</v>
      </c>
      <c r="V5" s="23"/>
      <c r="W5" s="21">
        <f t="shared" si="12"/>
        <v>0</v>
      </c>
      <c r="X5" s="21">
        <f t="shared" si="13"/>
        <v>0</v>
      </c>
      <c r="Y5" s="23"/>
      <c r="Z5" s="21">
        <f t="shared" si="14"/>
        <v>0</v>
      </c>
      <c r="AA5" s="21">
        <f t="shared" si="15"/>
        <v>0</v>
      </c>
      <c r="AB5" s="23"/>
      <c r="AC5" s="21">
        <f t="shared" si="16"/>
        <v>0</v>
      </c>
      <c r="AD5" s="21">
        <f t="shared" si="17"/>
        <v>0</v>
      </c>
      <c r="AE5" s="23"/>
      <c r="AF5" s="21">
        <f t="shared" si="18"/>
        <v>0</v>
      </c>
      <c r="AG5" s="21">
        <f t="shared" si="19"/>
        <v>0</v>
      </c>
      <c r="AH5" s="23"/>
      <c r="AI5" s="21">
        <f t="shared" si="20"/>
        <v>0</v>
      </c>
      <c r="AJ5" s="21">
        <f t="shared" si="21"/>
        <v>0</v>
      </c>
      <c r="AK5" s="23"/>
      <c r="AL5" s="21">
        <f t="shared" si="22"/>
        <v>0</v>
      </c>
      <c r="AM5" s="21">
        <f t="shared" si="23"/>
        <v>0</v>
      </c>
      <c r="AN5" s="23"/>
      <c r="AO5" s="21">
        <f t="shared" si="24"/>
        <v>0</v>
      </c>
      <c r="AP5" s="21">
        <f t="shared" si="25"/>
        <v>0</v>
      </c>
      <c r="AQ5" s="23"/>
      <c r="AR5" s="21">
        <f t="shared" si="26"/>
        <v>0</v>
      </c>
      <c r="AS5" s="21">
        <f t="shared" si="27"/>
        <v>0</v>
      </c>
      <c r="AT5" s="23"/>
      <c r="AU5" s="21">
        <f t="shared" si="28"/>
        <v>0</v>
      </c>
      <c r="AV5" s="21">
        <f t="shared" si="29"/>
        <v>0</v>
      </c>
      <c r="AW5" s="23"/>
      <c r="AX5" s="21">
        <f t="shared" si="30"/>
        <v>0</v>
      </c>
      <c r="AY5" s="21">
        <f t="shared" si="31"/>
        <v>0</v>
      </c>
      <c r="AZ5" s="23"/>
      <c r="BA5" s="21">
        <f t="shared" si="32"/>
        <v>0</v>
      </c>
      <c r="BB5" s="21">
        <f t="shared" si="33"/>
        <v>0</v>
      </c>
      <c r="BC5" s="4"/>
    </row>
    <row r="6" spans="1:55" s="2" customFormat="1" ht="18.75" customHeight="1">
      <c r="A6" s="16">
        <f t="shared" si="34"/>
        <v>12</v>
      </c>
      <c r="B6" s="17" t="s">
        <v>22</v>
      </c>
      <c r="C6" s="18">
        <f t="shared" si="35"/>
        <v>12.9</v>
      </c>
      <c r="D6" s="23"/>
      <c r="E6" s="21">
        <f t="shared" si="0"/>
        <v>0</v>
      </c>
      <c r="F6" s="21">
        <f t="shared" si="1"/>
        <v>0</v>
      </c>
      <c r="G6" s="23"/>
      <c r="H6" s="21">
        <f t="shared" si="2"/>
        <v>0</v>
      </c>
      <c r="I6" s="21">
        <f t="shared" si="3"/>
        <v>0</v>
      </c>
      <c r="J6" s="23"/>
      <c r="K6" s="21">
        <f t="shared" si="4"/>
        <v>0</v>
      </c>
      <c r="L6" s="21">
        <f t="shared" si="5"/>
        <v>0</v>
      </c>
      <c r="M6" s="23"/>
      <c r="N6" s="21">
        <f t="shared" si="6"/>
        <v>0</v>
      </c>
      <c r="O6" s="21">
        <f t="shared" si="7"/>
        <v>0</v>
      </c>
      <c r="P6" s="23"/>
      <c r="Q6" s="21">
        <f t="shared" si="8"/>
        <v>0</v>
      </c>
      <c r="R6" s="21">
        <f t="shared" si="9"/>
        <v>0</v>
      </c>
      <c r="S6" s="23"/>
      <c r="T6" s="21">
        <f t="shared" si="10"/>
        <v>0</v>
      </c>
      <c r="U6" s="21">
        <f t="shared" si="11"/>
        <v>0</v>
      </c>
      <c r="V6" s="23"/>
      <c r="W6" s="21">
        <f t="shared" si="12"/>
        <v>0</v>
      </c>
      <c r="X6" s="21">
        <f t="shared" si="13"/>
        <v>0</v>
      </c>
      <c r="Y6" s="23"/>
      <c r="Z6" s="21">
        <f t="shared" si="14"/>
        <v>0</v>
      </c>
      <c r="AA6" s="21">
        <f t="shared" si="15"/>
        <v>0</v>
      </c>
      <c r="AB6" s="23"/>
      <c r="AC6" s="21">
        <f t="shared" si="16"/>
        <v>0</v>
      </c>
      <c r="AD6" s="21">
        <f t="shared" si="17"/>
        <v>0</v>
      </c>
      <c r="AE6" s="23"/>
      <c r="AF6" s="21">
        <f t="shared" si="18"/>
        <v>0</v>
      </c>
      <c r="AG6" s="21">
        <f t="shared" si="19"/>
        <v>0</v>
      </c>
      <c r="AH6" s="23"/>
      <c r="AI6" s="21">
        <f t="shared" si="20"/>
        <v>0</v>
      </c>
      <c r="AJ6" s="21">
        <f t="shared" si="21"/>
        <v>0</v>
      </c>
      <c r="AK6" s="23"/>
      <c r="AL6" s="21">
        <f t="shared" si="22"/>
        <v>0</v>
      </c>
      <c r="AM6" s="21">
        <f t="shared" si="23"/>
        <v>0</v>
      </c>
      <c r="AN6" s="23"/>
      <c r="AO6" s="21">
        <f t="shared" si="24"/>
        <v>0</v>
      </c>
      <c r="AP6" s="21">
        <f t="shared" si="25"/>
        <v>0</v>
      </c>
      <c r="AQ6" s="23"/>
      <c r="AR6" s="21">
        <f t="shared" si="26"/>
        <v>0</v>
      </c>
      <c r="AS6" s="21">
        <f t="shared" si="27"/>
        <v>0</v>
      </c>
      <c r="AT6" s="23"/>
      <c r="AU6" s="21">
        <f t="shared" si="28"/>
        <v>0</v>
      </c>
      <c r="AV6" s="21">
        <f t="shared" si="29"/>
        <v>0</v>
      </c>
      <c r="AW6" s="23"/>
      <c r="AX6" s="21">
        <f t="shared" si="30"/>
        <v>0</v>
      </c>
      <c r="AY6" s="21">
        <f t="shared" si="31"/>
        <v>0</v>
      </c>
      <c r="AZ6" s="23"/>
      <c r="BA6" s="21">
        <f t="shared" si="32"/>
        <v>0</v>
      </c>
      <c r="BB6" s="21">
        <f t="shared" si="33"/>
        <v>0</v>
      </c>
      <c r="BC6" s="4"/>
    </row>
    <row r="7" spans="1:55" s="2" customFormat="1" ht="18.75" customHeight="1">
      <c r="A7" s="16">
        <f t="shared" si="34"/>
        <v>13</v>
      </c>
      <c r="B7" s="17" t="s">
        <v>22</v>
      </c>
      <c r="C7" s="18">
        <f t="shared" si="35"/>
        <v>13.9</v>
      </c>
      <c r="D7" s="23"/>
      <c r="E7" s="21">
        <f t="shared" si="0"/>
        <v>0</v>
      </c>
      <c r="F7" s="21">
        <f t="shared" si="1"/>
        <v>0</v>
      </c>
      <c r="G7" s="23"/>
      <c r="H7" s="21">
        <f t="shared" si="2"/>
        <v>0</v>
      </c>
      <c r="I7" s="21">
        <f t="shared" si="3"/>
        <v>0</v>
      </c>
      <c r="J7" s="23"/>
      <c r="K7" s="21">
        <f t="shared" si="4"/>
        <v>0</v>
      </c>
      <c r="L7" s="21">
        <f t="shared" si="5"/>
        <v>0</v>
      </c>
      <c r="M7" s="23"/>
      <c r="N7" s="21">
        <f t="shared" si="6"/>
        <v>0</v>
      </c>
      <c r="O7" s="21">
        <f t="shared" si="7"/>
        <v>0</v>
      </c>
      <c r="P7" s="23"/>
      <c r="Q7" s="21">
        <f t="shared" si="8"/>
        <v>0</v>
      </c>
      <c r="R7" s="21">
        <f t="shared" si="9"/>
        <v>0</v>
      </c>
      <c r="S7" s="23"/>
      <c r="T7" s="21">
        <f t="shared" si="10"/>
        <v>0</v>
      </c>
      <c r="U7" s="21">
        <f t="shared" si="11"/>
        <v>0</v>
      </c>
      <c r="V7" s="23"/>
      <c r="W7" s="21">
        <f t="shared" si="12"/>
        <v>0</v>
      </c>
      <c r="X7" s="21">
        <f t="shared" si="13"/>
        <v>0</v>
      </c>
      <c r="Y7" s="23"/>
      <c r="Z7" s="21">
        <f t="shared" si="14"/>
        <v>0</v>
      </c>
      <c r="AA7" s="21">
        <f t="shared" si="15"/>
        <v>0</v>
      </c>
      <c r="AB7" s="23"/>
      <c r="AC7" s="21">
        <f t="shared" si="16"/>
        <v>0</v>
      </c>
      <c r="AD7" s="21">
        <f t="shared" si="17"/>
        <v>0</v>
      </c>
      <c r="AE7" s="23"/>
      <c r="AF7" s="21">
        <f t="shared" si="18"/>
        <v>0</v>
      </c>
      <c r="AG7" s="21">
        <f t="shared" si="19"/>
        <v>0</v>
      </c>
      <c r="AH7" s="23"/>
      <c r="AI7" s="21">
        <f t="shared" si="20"/>
        <v>0</v>
      </c>
      <c r="AJ7" s="21">
        <f t="shared" si="21"/>
        <v>0</v>
      </c>
      <c r="AK7" s="23"/>
      <c r="AL7" s="21">
        <f t="shared" si="22"/>
        <v>0</v>
      </c>
      <c r="AM7" s="21">
        <f t="shared" si="23"/>
        <v>0</v>
      </c>
      <c r="AN7" s="23"/>
      <c r="AO7" s="21">
        <f t="shared" si="24"/>
        <v>0</v>
      </c>
      <c r="AP7" s="21">
        <f t="shared" si="25"/>
        <v>0</v>
      </c>
      <c r="AQ7" s="23"/>
      <c r="AR7" s="21">
        <f t="shared" si="26"/>
        <v>0</v>
      </c>
      <c r="AS7" s="21">
        <f t="shared" si="27"/>
        <v>0</v>
      </c>
      <c r="AT7" s="23"/>
      <c r="AU7" s="21">
        <f t="shared" si="28"/>
        <v>0</v>
      </c>
      <c r="AV7" s="21">
        <f t="shared" si="29"/>
        <v>0</v>
      </c>
      <c r="AW7" s="23"/>
      <c r="AX7" s="21">
        <f t="shared" si="30"/>
        <v>0</v>
      </c>
      <c r="AY7" s="21">
        <f t="shared" si="31"/>
        <v>0</v>
      </c>
      <c r="AZ7" s="23"/>
      <c r="BA7" s="21">
        <f t="shared" si="32"/>
        <v>0</v>
      </c>
      <c r="BB7" s="21">
        <f t="shared" si="33"/>
        <v>0</v>
      </c>
      <c r="BC7" s="4"/>
    </row>
    <row r="8" spans="1:55" s="2" customFormat="1" ht="18.75" customHeight="1">
      <c r="A8" s="16">
        <f t="shared" si="34"/>
        <v>14</v>
      </c>
      <c r="B8" s="17" t="s">
        <v>22</v>
      </c>
      <c r="C8" s="18">
        <f t="shared" si="35"/>
        <v>14.9</v>
      </c>
      <c r="D8" s="23"/>
      <c r="E8" s="21">
        <f t="shared" si="0"/>
        <v>0</v>
      </c>
      <c r="F8" s="21">
        <f t="shared" si="1"/>
        <v>0</v>
      </c>
      <c r="G8" s="23"/>
      <c r="H8" s="21">
        <f t="shared" si="2"/>
        <v>0</v>
      </c>
      <c r="I8" s="21">
        <f t="shared" si="3"/>
        <v>0</v>
      </c>
      <c r="J8" s="23"/>
      <c r="K8" s="21">
        <f t="shared" si="4"/>
        <v>0</v>
      </c>
      <c r="L8" s="21">
        <f t="shared" si="5"/>
        <v>0</v>
      </c>
      <c r="M8" s="23"/>
      <c r="N8" s="21">
        <f t="shared" si="6"/>
        <v>0</v>
      </c>
      <c r="O8" s="21">
        <f t="shared" si="7"/>
        <v>0</v>
      </c>
      <c r="P8" s="23"/>
      <c r="Q8" s="21">
        <f t="shared" si="8"/>
        <v>0</v>
      </c>
      <c r="R8" s="21">
        <f t="shared" si="9"/>
        <v>0</v>
      </c>
      <c r="S8" s="23"/>
      <c r="T8" s="21">
        <f t="shared" si="10"/>
        <v>0</v>
      </c>
      <c r="U8" s="21">
        <f t="shared" si="11"/>
        <v>0</v>
      </c>
      <c r="V8" s="23"/>
      <c r="W8" s="21">
        <f t="shared" si="12"/>
        <v>0</v>
      </c>
      <c r="X8" s="21">
        <f t="shared" si="13"/>
        <v>0</v>
      </c>
      <c r="Y8" s="23"/>
      <c r="Z8" s="21">
        <f t="shared" si="14"/>
        <v>0</v>
      </c>
      <c r="AA8" s="21">
        <f t="shared" si="15"/>
        <v>0</v>
      </c>
      <c r="AB8" s="23"/>
      <c r="AC8" s="21">
        <f t="shared" si="16"/>
        <v>0</v>
      </c>
      <c r="AD8" s="21">
        <f t="shared" si="17"/>
        <v>0</v>
      </c>
      <c r="AE8" s="23"/>
      <c r="AF8" s="21">
        <f t="shared" si="18"/>
        <v>0</v>
      </c>
      <c r="AG8" s="21">
        <f t="shared" si="19"/>
        <v>0</v>
      </c>
      <c r="AH8" s="23"/>
      <c r="AI8" s="21">
        <f t="shared" si="20"/>
        <v>0</v>
      </c>
      <c r="AJ8" s="21">
        <f t="shared" si="21"/>
        <v>0</v>
      </c>
      <c r="AK8" s="23"/>
      <c r="AL8" s="21">
        <f t="shared" si="22"/>
        <v>0</v>
      </c>
      <c r="AM8" s="21">
        <f t="shared" si="23"/>
        <v>0</v>
      </c>
      <c r="AN8" s="23"/>
      <c r="AO8" s="21">
        <f t="shared" si="24"/>
        <v>0</v>
      </c>
      <c r="AP8" s="21">
        <f t="shared" si="25"/>
        <v>0</v>
      </c>
      <c r="AQ8" s="23"/>
      <c r="AR8" s="21">
        <f t="shared" si="26"/>
        <v>0</v>
      </c>
      <c r="AS8" s="21">
        <f t="shared" si="27"/>
        <v>0</v>
      </c>
      <c r="AT8" s="23"/>
      <c r="AU8" s="21">
        <f t="shared" si="28"/>
        <v>0</v>
      </c>
      <c r="AV8" s="21">
        <f t="shared" si="29"/>
        <v>0</v>
      </c>
      <c r="AW8" s="23"/>
      <c r="AX8" s="21">
        <f t="shared" si="30"/>
        <v>0</v>
      </c>
      <c r="AY8" s="21">
        <f t="shared" si="31"/>
        <v>0</v>
      </c>
      <c r="AZ8" s="23">
        <v>1</v>
      </c>
      <c r="BA8" s="21">
        <f t="shared" si="32"/>
        <v>14.5</v>
      </c>
      <c r="BB8" s="21">
        <f t="shared" si="33"/>
        <v>23.475123782209348</v>
      </c>
      <c r="BC8" s="4"/>
    </row>
    <row r="9" spans="1:55" s="2" customFormat="1" ht="18.75" customHeight="1">
      <c r="A9" s="16">
        <f t="shared" si="34"/>
        <v>15</v>
      </c>
      <c r="B9" s="17" t="s">
        <v>22</v>
      </c>
      <c r="C9" s="18">
        <f t="shared" si="35"/>
        <v>15.9</v>
      </c>
      <c r="D9" s="23"/>
      <c r="E9" s="21">
        <f t="shared" si="0"/>
        <v>0</v>
      </c>
      <c r="F9" s="21">
        <f t="shared" si="1"/>
        <v>0</v>
      </c>
      <c r="G9" s="23"/>
      <c r="H9" s="21">
        <f t="shared" si="2"/>
        <v>0</v>
      </c>
      <c r="I9" s="21">
        <f t="shared" si="3"/>
        <v>0</v>
      </c>
      <c r="J9" s="23"/>
      <c r="K9" s="21">
        <f t="shared" si="4"/>
        <v>0</v>
      </c>
      <c r="L9" s="21">
        <f t="shared" si="5"/>
        <v>0</v>
      </c>
      <c r="M9" s="23"/>
      <c r="N9" s="21">
        <f t="shared" si="6"/>
        <v>0</v>
      </c>
      <c r="O9" s="21">
        <f t="shared" si="7"/>
        <v>0</v>
      </c>
      <c r="P9" s="23"/>
      <c r="Q9" s="21">
        <f t="shared" si="8"/>
        <v>0</v>
      </c>
      <c r="R9" s="21">
        <f t="shared" si="9"/>
        <v>0</v>
      </c>
      <c r="S9" s="23"/>
      <c r="T9" s="21">
        <f t="shared" si="10"/>
        <v>0</v>
      </c>
      <c r="U9" s="21">
        <f t="shared" si="11"/>
        <v>0</v>
      </c>
      <c r="V9" s="23"/>
      <c r="W9" s="21">
        <f t="shared" si="12"/>
        <v>0</v>
      </c>
      <c r="X9" s="21">
        <f t="shared" si="13"/>
        <v>0</v>
      </c>
      <c r="Y9" s="23"/>
      <c r="Z9" s="21">
        <f t="shared" si="14"/>
        <v>0</v>
      </c>
      <c r="AA9" s="21">
        <f t="shared" si="15"/>
        <v>0</v>
      </c>
      <c r="AB9" s="23"/>
      <c r="AC9" s="21">
        <f t="shared" si="16"/>
        <v>0</v>
      </c>
      <c r="AD9" s="21">
        <f t="shared" si="17"/>
        <v>0</v>
      </c>
      <c r="AE9" s="23"/>
      <c r="AF9" s="21">
        <f t="shared" si="18"/>
        <v>0</v>
      </c>
      <c r="AG9" s="21">
        <f t="shared" si="19"/>
        <v>0</v>
      </c>
      <c r="AH9" s="23"/>
      <c r="AI9" s="21">
        <f t="shared" si="20"/>
        <v>0</v>
      </c>
      <c r="AJ9" s="21">
        <f t="shared" si="21"/>
        <v>0</v>
      </c>
      <c r="AK9" s="23"/>
      <c r="AL9" s="21">
        <f t="shared" si="22"/>
        <v>0</v>
      </c>
      <c r="AM9" s="21">
        <f t="shared" si="23"/>
        <v>0</v>
      </c>
      <c r="AN9" s="23"/>
      <c r="AO9" s="21">
        <f t="shared" si="24"/>
        <v>0</v>
      </c>
      <c r="AP9" s="21">
        <f t="shared" si="25"/>
        <v>0</v>
      </c>
      <c r="AQ9" s="23"/>
      <c r="AR9" s="21">
        <f t="shared" si="26"/>
        <v>0</v>
      </c>
      <c r="AS9" s="21">
        <f t="shared" si="27"/>
        <v>0</v>
      </c>
      <c r="AT9" s="23"/>
      <c r="AU9" s="21">
        <f t="shared" si="28"/>
        <v>0</v>
      </c>
      <c r="AV9" s="21">
        <f t="shared" si="29"/>
        <v>0</v>
      </c>
      <c r="AW9" s="23"/>
      <c r="AX9" s="21">
        <f t="shared" si="30"/>
        <v>0</v>
      </c>
      <c r="AY9" s="21">
        <f t="shared" si="31"/>
        <v>0</v>
      </c>
      <c r="AZ9" s="23">
        <v>1</v>
      </c>
      <c r="BA9" s="21">
        <f t="shared" si="32"/>
        <v>15.5</v>
      </c>
      <c r="BB9" s="21">
        <f t="shared" si="33"/>
        <v>29.434038335988404</v>
      </c>
      <c r="BC9" s="4"/>
    </row>
    <row r="10" spans="1:55" s="2" customFormat="1" ht="18.75" customHeight="1">
      <c r="A10" s="16">
        <f t="shared" si="34"/>
        <v>16</v>
      </c>
      <c r="B10" s="17" t="s">
        <v>22</v>
      </c>
      <c r="C10" s="18">
        <f t="shared" si="35"/>
        <v>16.899999999999999</v>
      </c>
      <c r="D10" s="23"/>
      <c r="E10" s="21">
        <f t="shared" si="0"/>
        <v>0</v>
      </c>
      <c r="F10" s="21">
        <f t="shared" si="1"/>
        <v>0</v>
      </c>
      <c r="G10" s="23"/>
      <c r="H10" s="21">
        <f t="shared" si="2"/>
        <v>0</v>
      </c>
      <c r="I10" s="21">
        <f t="shared" si="3"/>
        <v>0</v>
      </c>
      <c r="J10" s="23"/>
      <c r="K10" s="21">
        <f t="shared" si="4"/>
        <v>0</v>
      </c>
      <c r="L10" s="21">
        <f t="shared" si="5"/>
        <v>0</v>
      </c>
      <c r="M10" s="23"/>
      <c r="N10" s="21">
        <f t="shared" si="6"/>
        <v>0</v>
      </c>
      <c r="O10" s="21">
        <f t="shared" si="7"/>
        <v>0</v>
      </c>
      <c r="P10" s="23"/>
      <c r="Q10" s="21">
        <f t="shared" si="8"/>
        <v>0</v>
      </c>
      <c r="R10" s="21">
        <f t="shared" si="9"/>
        <v>0</v>
      </c>
      <c r="S10" s="23"/>
      <c r="T10" s="21">
        <f t="shared" si="10"/>
        <v>0</v>
      </c>
      <c r="U10" s="21">
        <f t="shared" si="11"/>
        <v>0</v>
      </c>
      <c r="V10" s="23"/>
      <c r="W10" s="21">
        <f t="shared" si="12"/>
        <v>0</v>
      </c>
      <c r="X10" s="21">
        <f t="shared" si="13"/>
        <v>0</v>
      </c>
      <c r="Y10" s="23"/>
      <c r="Z10" s="21">
        <f t="shared" si="14"/>
        <v>0</v>
      </c>
      <c r="AA10" s="21">
        <f t="shared" si="15"/>
        <v>0</v>
      </c>
      <c r="AB10" s="23"/>
      <c r="AC10" s="21">
        <f t="shared" si="16"/>
        <v>0</v>
      </c>
      <c r="AD10" s="21">
        <f t="shared" si="17"/>
        <v>0</v>
      </c>
      <c r="AE10" s="23"/>
      <c r="AF10" s="21">
        <f t="shared" si="18"/>
        <v>0</v>
      </c>
      <c r="AG10" s="21">
        <f t="shared" si="19"/>
        <v>0</v>
      </c>
      <c r="AH10" s="23"/>
      <c r="AI10" s="21">
        <f t="shared" si="20"/>
        <v>0</v>
      </c>
      <c r="AJ10" s="21">
        <f t="shared" si="21"/>
        <v>0</v>
      </c>
      <c r="AK10" s="23"/>
      <c r="AL10" s="21">
        <f t="shared" si="22"/>
        <v>0</v>
      </c>
      <c r="AM10" s="21">
        <f t="shared" si="23"/>
        <v>0</v>
      </c>
      <c r="AN10" s="23"/>
      <c r="AO10" s="21">
        <f t="shared" si="24"/>
        <v>0</v>
      </c>
      <c r="AP10" s="21">
        <f t="shared" si="25"/>
        <v>0</v>
      </c>
      <c r="AQ10" s="23"/>
      <c r="AR10" s="21">
        <f t="shared" si="26"/>
        <v>0</v>
      </c>
      <c r="AS10" s="21">
        <f t="shared" si="27"/>
        <v>0</v>
      </c>
      <c r="AT10" s="23"/>
      <c r="AU10" s="21">
        <f t="shared" si="28"/>
        <v>0</v>
      </c>
      <c r="AV10" s="21">
        <f t="shared" si="29"/>
        <v>0</v>
      </c>
      <c r="AW10" s="23"/>
      <c r="AX10" s="21">
        <f t="shared" si="30"/>
        <v>0</v>
      </c>
      <c r="AY10" s="21">
        <f t="shared" si="31"/>
        <v>0</v>
      </c>
      <c r="AZ10" s="23">
        <v>11</v>
      </c>
      <c r="BA10" s="21">
        <f t="shared" si="32"/>
        <v>181.5</v>
      </c>
      <c r="BB10" s="21">
        <f t="shared" si="33"/>
        <v>400.25820158539318</v>
      </c>
      <c r="BC10" s="4"/>
    </row>
    <row r="11" spans="1:55" s="2" customFormat="1" ht="18.75" customHeight="1">
      <c r="A11" s="16">
        <f t="shared" si="34"/>
        <v>17</v>
      </c>
      <c r="B11" s="17" t="s">
        <v>22</v>
      </c>
      <c r="C11" s="18">
        <f t="shared" si="35"/>
        <v>17.899999999999999</v>
      </c>
      <c r="D11" s="23"/>
      <c r="E11" s="21">
        <f t="shared" si="0"/>
        <v>0</v>
      </c>
      <c r="F11" s="21">
        <f t="shared" si="1"/>
        <v>0</v>
      </c>
      <c r="G11" s="23"/>
      <c r="H11" s="21">
        <f t="shared" si="2"/>
        <v>0</v>
      </c>
      <c r="I11" s="21">
        <f t="shared" si="3"/>
        <v>0</v>
      </c>
      <c r="J11" s="23"/>
      <c r="K11" s="21">
        <f t="shared" si="4"/>
        <v>0</v>
      </c>
      <c r="L11" s="21">
        <f t="shared" si="5"/>
        <v>0</v>
      </c>
      <c r="M11" s="23"/>
      <c r="N11" s="21">
        <f t="shared" si="6"/>
        <v>0</v>
      </c>
      <c r="O11" s="21">
        <f t="shared" si="7"/>
        <v>0</v>
      </c>
      <c r="P11" s="23"/>
      <c r="Q11" s="21">
        <f t="shared" si="8"/>
        <v>0</v>
      </c>
      <c r="R11" s="21">
        <f t="shared" si="9"/>
        <v>0</v>
      </c>
      <c r="S11" s="23"/>
      <c r="T11" s="21">
        <f t="shared" si="10"/>
        <v>0</v>
      </c>
      <c r="U11" s="21">
        <f t="shared" si="11"/>
        <v>0</v>
      </c>
      <c r="V11" s="23"/>
      <c r="W11" s="21">
        <f t="shared" si="12"/>
        <v>0</v>
      </c>
      <c r="X11" s="21">
        <f t="shared" si="13"/>
        <v>0</v>
      </c>
      <c r="Y11" s="23"/>
      <c r="Z11" s="21">
        <f t="shared" si="14"/>
        <v>0</v>
      </c>
      <c r="AA11" s="21">
        <f t="shared" si="15"/>
        <v>0</v>
      </c>
      <c r="AB11" s="23"/>
      <c r="AC11" s="21">
        <f t="shared" si="16"/>
        <v>0</v>
      </c>
      <c r="AD11" s="21">
        <f t="shared" si="17"/>
        <v>0</v>
      </c>
      <c r="AE11" s="23"/>
      <c r="AF11" s="21">
        <f t="shared" si="18"/>
        <v>0</v>
      </c>
      <c r="AG11" s="21">
        <f t="shared" si="19"/>
        <v>0</v>
      </c>
      <c r="AH11" s="23"/>
      <c r="AI11" s="21">
        <f t="shared" si="20"/>
        <v>0</v>
      </c>
      <c r="AJ11" s="21">
        <f t="shared" si="21"/>
        <v>0</v>
      </c>
      <c r="AK11" s="23"/>
      <c r="AL11" s="21">
        <f t="shared" si="22"/>
        <v>0</v>
      </c>
      <c r="AM11" s="21">
        <f t="shared" si="23"/>
        <v>0</v>
      </c>
      <c r="AN11" s="23"/>
      <c r="AO11" s="21">
        <f t="shared" si="24"/>
        <v>0</v>
      </c>
      <c r="AP11" s="21">
        <f t="shared" si="25"/>
        <v>0</v>
      </c>
      <c r="AQ11" s="23"/>
      <c r="AR11" s="21">
        <f t="shared" si="26"/>
        <v>0</v>
      </c>
      <c r="AS11" s="21">
        <f t="shared" si="27"/>
        <v>0</v>
      </c>
      <c r="AT11" s="23"/>
      <c r="AU11" s="21">
        <f t="shared" si="28"/>
        <v>0</v>
      </c>
      <c r="AV11" s="21">
        <f t="shared" si="29"/>
        <v>0</v>
      </c>
      <c r="AW11" s="23"/>
      <c r="AX11" s="21">
        <f t="shared" si="30"/>
        <v>0</v>
      </c>
      <c r="AY11" s="21">
        <f t="shared" si="31"/>
        <v>0</v>
      </c>
      <c r="AZ11" s="23">
        <v>13</v>
      </c>
      <c r="BA11" s="21">
        <f t="shared" si="32"/>
        <v>227.5</v>
      </c>
      <c r="BB11" s="21">
        <f t="shared" si="33"/>
        <v>577.52112367219468</v>
      </c>
      <c r="BC11" s="4"/>
    </row>
    <row r="12" spans="1:55" s="2" customFormat="1" ht="18.75" customHeight="1">
      <c r="A12" s="16">
        <f t="shared" si="34"/>
        <v>18</v>
      </c>
      <c r="B12" s="17" t="s">
        <v>22</v>
      </c>
      <c r="C12" s="18">
        <f t="shared" si="35"/>
        <v>18.899999999999999</v>
      </c>
      <c r="D12" s="23"/>
      <c r="E12" s="21">
        <f t="shared" si="0"/>
        <v>0</v>
      </c>
      <c r="F12" s="21">
        <f t="shared" si="1"/>
        <v>0</v>
      </c>
      <c r="G12" s="23"/>
      <c r="H12" s="21">
        <f t="shared" si="2"/>
        <v>0</v>
      </c>
      <c r="I12" s="21">
        <f t="shared" si="3"/>
        <v>0</v>
      </c>
      <c r="J12" s="23"/>
      <c r="K12" s="21">
        <f t="shared" si="4"/>
        <v>0</v>
      </c>
      <c r="L12" s="21">
        <f t="shared" si="5"/>
        <v>0</v>
      </c>
      <c r="M12" s="23"/>
      <c r="N12" s="21">
        <f t="shared" si="6"/>
        <v>0</v>
      </c>
      <c r="O12" s="21">
        <f t="shared" si="7"/>
        <v>0</v>
      </c>
      <c r="P12" s="23"/>
      <c r="Q12" s="21">
        <f t="shared" si="8"/>
        <v>0</v>
      </c>
      <c r="R12" s="21">
        <f t="shared" si="9"/>
        <v>0</v>
      </c>
      <c r="S12" s="23"/>
      <c r="T12" s="21">
        <f t="shared" si="10"/>
        <v>0</v>
      </c>
      <c r="U12" s="21">
        <f t="shared" si="11"/>
        <v>0</v>
      </c>
      <c r="V12" s="23"/>
      <c r="W12" s="21">
        <f t="shared" si="12"/>
        <v>0</v>
      </c>
      <c r="X12" s="21">
        <f t="shared" si="13"/>
        <v>0</v>
      </c>
      <c r="Y12" s="23"/>
      <c r="Z12" s="21">
        <f t="shared" si="14"/>
        <v>0</v>
      </c>
      <c r="AA12" s="21">
        <f t="shared" si="15"/>
        <v>0</v>
      </c>
      <c r="AB12" s="23"/>
      <c r="AC12" s="21">
        <f t="shared" si="16"/>
        <v>0</v>
      </c>
      <c r="AD12" s="21">
        <f t="shared" si="17"/>
        <v>0</v>
      </c>
      <c r="AE12" s="23"/>
      <c r="AF12" s="21">
        <f t="shared" si="18"/>
        <v>0</v>
      </c>
      <c r="AG12" s="21">
        <f t="shared" si="19"/>
        <v>0</v>
      </c>
      <c r="AH12" s="23"/>
      <c r="AI12" s="21">
        <f t="shared" si="20"/>
        <v>0</v>
      </c>
      <c r="AJ12" s="21">
        <f t="shared" si="21"/>
        <v>0</v>
      </c>
      <c r="AK12" s="23"/>
      <c r="AL12" s="21">
        <f t="shared" si="22"/>
        <v>0</v>
      </c>
      <c r="AM12" s="21">
        <f t="shared" si="23"/>
        <v>0</v>
      </c>
      <c r="AN12" s="23"/>
      <c r="AO12" s="21">
        <f t="shared" si="24"/>
        <v>0</v>
      </c>
      <c r="AP12" s="21">
        <f t="shared" si="25"/>
        <v>0</v>
      </c>
      <c r="AQ12" s="23"/>
      <c r="AR12" s="21">
        <f t="shared" si="26"/>
        <v>0</v>
      </c>
      <c r="AS12" s="21">
        <f t="shared" si="27"/>
        <v>0</v>
      </c>
      <c r="AT12" s="23"/>
      <c r="AU12" s="21">
        <f t="shared" si="28"/>
        <v>0</v>
      </c>
      <c r="AV12" s="21">
        <f t="shared" si="29"/>
        <v>0</v>
      </c>
      <c r="AW12" s="23">
        <v>16</v>
      </c>
      <c r="AX12" s="21">
        <f t="shared" si="30"/>
        <v>296</v>
      </c>
      <c r="AY12" s="21">
        <f t="shared" si="31"/>
        <v>858.22968553741055</v>
      </c>
      <c r="AZ12" s="23">
        <v>15</v>
      </c>
      <c r="BA12" s="21">
        <f t="shared" si="32"/>
        <v>277.5</v>
      </c>
      <c r="BB12" s="21">
        <f t="shared" si="33"/>
        <v>804.59033019132244</v>
      </c>
      <c r="BC12" s="4"/>
    </row>
    <row r="13" spans="1:55" s="2" customFormat="1" ht="18.75" customHeight="1">
      <c r="A13" s="16">
        <f t="shared" si="34"/>
        <v>19</v>
      </c>
      <c r="B13" s="17" t="s">
        <v>22</v>
      </c>
      <c r="C13" s="18">
        <f t="shared" si="35"/>
        <v>19.899999999999999</v>
      </c>
      <c r="D13" s="23"/>
      <c r="E13" s="21">
        <f t="shared" si="0"/>
        <v>0</v>
      </c>
      <c r="F13" s="21">
        <f t="shared" si="1"/>
        <v>0</v>
      </c>
      <c r="G13" s="23"/>
      <c r="H13" s="21">
        <f t="shared" si="2"/>
        <v>0</v>
      </c>
      <c r="I13" s="21">
        <f t="shared" si="3"/>
        <v>0</v>
      </c>
      <c r="J13" s="23"/>
      <c r="K13" s="21">
        <f t="shared" si="4"/>
        <v>0</v>
      </c>
      <c r="L13" s="21">
        <f t="shared" si="5"/>
        <v>0</v>
      </c>
      <c r="M13" s="23"/>
      <c r="N13" s="21">
        <f t="shared" si="6"/>
        <v>0</v>
      </c>
      <c r="O13" s="21">
        <f t="shared" si="7"/>
        <v>0</v>
      </c>
      <c r="P13" s="23"/>
      <c r="Q13" s="21">
        <f t="shared" si="8"/>
        <v>0</v>
      </c>
      <c r="R13" s="21">
        <f t="shared" si="9"/>
        <v>0</v>
      </c>
      <c r="S13" s="23"/>
      <c r="T13" s="21">
        <f t="shared" si="10"/>
        <v>0</v>
      </c>
      <c r="U13" s="21">
        <f t="shared" si="11"/>
        <v>0</v>
      </c>
      <c r="V13" s="23"/>
      <c r="W13" s="21">
        <f t="shared" si="12"/>
        <v>0</v>
      </c>
      <c r="X13" s="21">
        <f t="shared" si="13"/>
        <v>0</v>
      </c>
      <c r="Y13" s="23"/>
      <c r="Z13" s="21">
        <f t="shared" si="14"/>
        <v>0</v>
      </c>
      <c r="AA13" s="21">
        <f t="shared" si="15"/>
        <v>0</v>
      </c>
      <c r="AB13" s="23"/>
      <c r="AC13" s="21">
        <f t="shared" si="16"/>
        <v>0</v>
      </c>
      <c r="AD13" s="21">
        <f t="shared" si="17"/>
        <v>0</v>
      </c>
      <c r="AE13" s="23"/>
      <c r="AF13" s="21">
        <f t="shared" si="18"/>
        <v>0</v>
      </c>
      <c r="AG13" s="21">
        <f t="shared" si="19"/>
        <v>0</v>
      </c>
      <c r="AH13" s="23"/>
      <c r="AI13" s="21">
        <f t="shared" si="20"/>
        <v>0</v>
      </c>
      <c r="AJ13" s="21">
        <f t="shared" si="21"/>
        <v>0</v>
      </c>
      <c r="AK13" s="23"/>
      <c r="AL13" s="21">
        <f t="shared" si="22"/>
        <v>0</v>
      </c>
      <c r="AM13" s="21">
        <f t="shared" si="23"/>
        <v>0</v>
      </c>
      <c r="AN13" s="23"/>
      <c r="AO13" s="21">
        <f t="shared" si="24"/>
        <v>0</v>
      </c>
      <c r="AP13" s="21">
        <f t="shared" si="25"/>
        <v>0</v>
      </c>
      <c r="AQ13" s="23">
        <v>3</v>
      </c>
      <c r="AR13" s="21">
        <f t="shared" si="26"/>
        <v>58.5</v>
      </c>
      <c r="AS13" s="21">
        <f t="shared" si="27"/>
        <v>192.37711927297846</v>
      </c>
      <c r="AT13" s="23">
        <v>19</v>
      </c>
      <c r="AU13" s="21">
        <f t="shared" si="28"/>
        <v>370.5</v>
      </c>
      <c r="AV13" s="21">
        <f t="shared" si="29"/>
        <v>1218.3884220621969</v>
      </c>
      <c r="AW13" s="23">
        <v>11</v>
      </c>
      <c r="AX13" s="21">
        <f t="shared" si="30"/>
        <v>214.5</v>
      </c>
      <c r="AY13" s="21">
        <f t="shared" si="31"/>
        <v>705.38277066758769</v>
      </c>
      <c r="AZ13" s="23">
        <v>7</v>
      </c>
      <c r="BA13" s="21">
        <f t="shared" si="32"/>
        <v>136.5</v>
      </c>
      <c r="BB13" s="21">
        <f t="shared" si="33"/>
        <v>448.87994497028308</v>
      </c>
      <c r="BC13" s="4"/>
    </row>
    <row r="14" spans="1:55" s="2" customFormat="1" ht="18.75" customHeight="1">
      <c r="A14" s="16">
        <f t="shared" si="34"/>
        <v>20</v>
      </c>
      <c r="B14" s="17" t="s">
        <v>22</v>
      </c>
      <c r="C14" s="18">
        <f t="shared" si="35"/>
        <v>20.9</v>
      </c>
      <c r="D14" s="23"/>
      <c r="E14" s="21">
        <f t="shared" si="0"/>
        <v>0</v>
      </c>
      <c r="F14" s="21">
        <f t="shared" si="1"/>
        <v>0</v>
      </c>
      <c r="G14" s="23"/>
      <c r="H14" s="21">
        <f t="shared" si="2"/>
        <v>0</v>
      </c>
      <c r="I14" s="21">
        <f t="shared" si="3"/>
        <v>0</v>
      </c>
      <c r="J14" s="23"/>
      <c r="K14" s="21">
        <f t="shared" si="4"/>
        <v>0</v>
      </c>
      <c r="L14" s="21">
        <f t="shared" si="5"/>
        <v>0</v>
      </c>
      <c r="M14" s="23"/>
      <c r="N14" s="21">
        <f t="shared" si="6"/>
        <v>0</v>
      </c>
      <c r="O14" s="21">
        <f t="shared" si="7"/>
        <v>0</v>
      </c>
      <c r="P14" s="23"/>
      <c r="Q14" s="21">
        <f t="shared" si="8"/>
        <v>0</v>
      </c>
      <c r="R14" s="21">
        <f t="shared" si="9"/>
        <v>0</v>
      </c>
      <c r="S14" s="23"/>
      <c r="T14" s="21">
        <f t="shared" si="10"/>
        <v>0</v>
      </c>
      <c r="U14" s="21">
        <f t="shared" si="11"/>
        <v>0</v>
      </c>
      <c r="V14" s="23"/>
      <c r="W14" s="21">
        <f t="shared" si="12"/>
        <v>0</v>
      </c>
      <c r="X14" s="21">
        <f t="shared" si="13"/>
        <v>0</v>
      </c>
      <c r="Y14" s="23"/>
      <c r="Z14" s="21">
        <f t="shared" si="14"/>
        <v>0</v>
      </c>
      <c r="AA14" s="21">
        <f t="shared" si="15"/>
        <v>0</v>
      </c>
      <c r="AB14" s="23"/>
      <c r="AC14" s="21">
        <f t="shared" si="16"/>
        <v>0</v>
      </c>
      <c r="AD14" s="21">
        <f t="shared" si="17"/>
        <v>0</v>
      </c>
      <c r="AE14" s="23"/>
      <c r="AF14" s="21">
        <f t="shared" si="18"/>
        <v>0</v>
      </c>
      <c r="AG14" s="21">
        <f t="shared" si="19"/>
        <v>0</v>
      </c>
      <c r="AH14" s="23"/>
      <c r="AI14" s="21">
        <f t="shared" si="20"/>
        <v>0</v>
      </c>
      <c r="AJ14" s="21">
        <f t="shared" si="21"/>
        <v>0</v>
      </c>
      <c r="AK14" s="23"/>
      <c r="AL14" s="21">
        <f t="shared" si="22"/>
        <v>0</v>
      </c>
      <c r="AM14" s="21">
        <f t="shared" si="23"/>
        <v>0</v>
      </c>
      <c r="AN14" s="23">
        <v>3</v>
      </c>
      <c r="AO14" s="21">
        <f t="shared" si="24"/>
        <v>61.5</v>
      </c>
      <c r="AP14" s="21">
        <f t="shared" si="25"/>
        <v>227.94125768104942</v>
      </c>
      <c r="AQ14" s="23">
        <v>19</v>
      </c>
      <c r="AR14" s="21">
        <f t="shared" si="26"/>
        <v>389.5</v>
      </c>
      <c r="AS14" s="21">
        <f t="shared" si="27"/>
        <v>1443.6279653133129</v>
      </c>
      <c r="AT14" s="23">
        <v>10</v>
      </c>
      <c r="AU14" s="21">
        <f t="shared" si="28"/>
        <v>205</v>
      </c>
      <c r="AV14" s="21">
        <f t="shared" si="29"/>
        <v>759.80419227016466</v>
      </c>
      <c r="AW14" s="23">
        <v>3</v>
      </c>
      <c r="AX14" s="21">
        <f t="shared" si="30"/>
        <v>61.5</v>
      </c>
      <c r="AY14" s="21">
        <f t="shared" si="31"/>
        <v>227.94125768104942</v>
      </c>
      <c r="AZ14" s="23">
        <v>2</v>
      </c>
      <c r="BA14" s="21">
        <f t="shared" si="32"/>
        <v>41</v>
      </c>
      <c r="BB14" s="21">
        <f t="shared" si="33"/>
        <v>151.96083845403294</v>
      </c>
      <c r="BC14" s="4"/>
    </row>
    <row r="15" spans="1:55" s="2" customFormat="1" ht="18.75" customHeight="1">
      <c r="A15" s="16">
        <f t="shared" si="34"/>
        <v>21</v>
      </c>
      <c r="B15" s="17" t="s">
        <v>22</v>
      </c>
      <c r="C15" s="18">
        <f t="shared" si="35"/>
        <v>21.9</v>
      </c>
      <c r="D15" s="23"/>
      <c r="E15" s="21">
        <f t="shared" si="0"/>
        <v>0</v>
      </c>
      <c r="F15" s="21">
        <f t="shared" si="1"/>
        <v>0</v>
      </c>
      <c r="G15" s="23"/>
      <c r="H15" s="21">
        <f t="shared" si="2"/>
        <v>0</v>
      </c>
      <c r="I15" s="21">
        <f t="shared" si="3"/>
        <v>0</v>
      </c>
      <c r="J15" s="23"/>
      <c r="K15" s="21">
        <f t="shared" si="4"/>
        <v>0</v>
      </c>
      <c r="L15" s="21">
        <f t="shared" si="5"/>
        <v>0</v>
      </c>
      <c r="M15" s="23"/>
      <c r="N15" s="21">
        <f t="shared" si="6"/>
        <v>0</v>
      </c>
      <c r="O15" s="21">
        <f t="shared" si="7"/>
        <v>0</v>
      </c>
      <c r="P15" s="23"/>
      <c r="Q15" s="21">
        <f t="shared" si="8"/>
        <v>0</v>
      </c>
      <c r="R15" s="21">
        <f t="shared" si="9"/>
        <v>0</v>
      </c>
      <c r="S15" s="23"/>
      <c r="T15" s="21">
        <f t="shared" si="10"/>
        <v>0</v>
      </c>
      <c r="U15" s="21">
        <f t="shared" si="11"/>
        <v>0</v>
      </c>
      <c r="V15" s="23"/>
      <c r="W15" s="21">
        <f t="shared" si="12"/>
        <v>0</v>
      </c>
      <c r="X15" s="21">
        <f t="shared" si="13"/>
        <v>0</v>
      </c>
      <c r="Y15" s="23"/>
      <c r="Z15" s="21">
        <f t="shared" si="14"/>
        <v>0</v>
      </c>
      <c r="AA15" s="21">
        <f t="shared" si="15"/>
        <v>0</v>
      </c>
      <c r="AB15" s="23"/>
      <c r="AC15" s="21">
        <f t="shared" si="16"/>
        <v>0</v>
      </c>
      <c r="AD15" s="21">
        <f t="shared" si="17"/>
        <v>0</v>
      </c>
      <c r="AE15" s="23"/>
      <c r="AF15" s="21">
        <f t="shared" si="18"/>
        <v>0</v>
      </c>
      <c r="AG15" s="21">
        <f t="shared" si="19"/>
        <v>0</v>
      </c>
      <c r="AH15" s="23"/>
      <c r="AI15" s="21">
        <f t="shared" si="20"/>
        <v>0</v>
      </c>
      <c r="AJ15" s="21">
        <f t="shared" si="21"/>
        <v>0</v>
      </c>
      <c r="AK15" s="23">
        <v>1</v>
      </c>
      <c r="AL15" s="21">
        <f t="shared" si="22"/>
        <v>21.5</v>
      </c>
      <c r="AM15" s="21">
        <f t="shared" si="23"/>
        <v>89.302121509709039</v>
      </c>
      <c r="AN15" s="23">
        <v>14</v>
      </c>
      <c r="AO15" s="21">
        <f t="shared" si="24"/>
        <v>301</v>
      </c>
      <c r="AP15" s="21">
        <f t="shared" si="25"/>
        <v>1250.2297011359265</v>
      </c>
      <c r="AQ15" s="23">
        <v>7</v>
      </c>
      <c r="AR15" s="21">
        <f t="shared" si="26"/>
        <v>150.5</v>
      </c>
      <c r="AS15" s="21">
        <f t="shared" si="27"/>
        <v>625.11485056796323</v>
      </c>
      <c r="AT15" s="23">
        <v>1</v>
      </c>
      <c r="AU15" s="21">
        <f t="shared" si="28"/>
        <v>21.5</v>
      </c>
      <c r="AV15" s="21">
        <f t="shared" si="29"/>
        <v>89.302121509709039</v>
      </c>
      <c r="AW15" s="23"/>
      <c r="AX15" s="21">
        <f t="shared" si="30"/>
        <v>0</v>
      </c>
      <c r="AY15" s="21">
        <f t="shared" si="31"/>
        <v>0</v>
      </c>
      <c r="AZ15" s="23"/>
      <c r="BA15" s="21">
        <f t="shared" si="32"/>
        <v>0</v>
      </c>
      <c r="BB15" s="21">
        <f t="shared" si="33"/>
        <v>0</v>
      </c>
      <c r="BC15" s="4"/>
    </row>
    <row r="16" spans="1:55" s="2" customFormat="1" ht="18.75" customHeight="1">
      <c r="A16" s="16">
        <f t="shared" si="34"/>
        <v>22</v>
      </c>
      <c r="B16" s="17" t="s">
        <v>22</v>
      </c>
      <c r="C16" s="18">
        <f t="shared" si="35"/>
        <v>22.9</v>
      </c>
      <c r="D16" s="23"/>
      <c r="E16" s="21">
        <f t="shared" si="0"/>
        <v>0</v>
      </c>
      <c r="F16" s="21">
        <f t="shared" si="1"/>
        <v>0</v>
      </c>
      <c r="G16" s="23"/>
      <c r="H16" s="21">
        <f t="shared" si="2"/>
        <v>0</v>
      </c>
      <c r="I16" s="21">
        <f t="shared" si="3"/>
        <v>0</v>
      </c>
      <c r="J16" s="23"/>
      <c r="K16" s="21">
        <f t="shared" si="4"/>
        <v>0</v>
      </c>
      <c r="L16" s="21">
        <f t="shared" si="5"/>
        <v>0</v>
      </c>
      <c r="M16" s="23"/>
      <c r="N16" s="21">
        <f t="shared" si="6"/>
        <v>0</v>
      </c>
      <c r="O16" s="21">
        <f t="shared" si="7"/>
        <v>0</v>
      </c>
      <c r="P16" s="23"/>
      <c r="Q16" s="21">
        <f t="shared" si="8"/>
        <v>0</v>
      </c>
      <c r="R16" s="21">
        <f t="shared" si="9"/>
        <v>0</v>
      </c>
      <c r="S16" s="23"/>
      <c r="T16" s="21">
        <f t="shared" si="10"/>
        <v>0</v>
      </c>
      <c r="U16" s="21">
        <f t="shared" si="11"/>
        <v>0</v>
      </c>
      <c r="V16" s="24"/>
      <c r="W16" s="21">
        <f t="shared" si="12"/>
        <v>0</v>
      </c>
      <c r="X16" s="21">
        <f t="shared" si="13"/>
        <v>0</v>
      </c>
      <c r="Y16" s="24"/>
      <c r="Z16" s="21">
        <f t="shared" si="14"/>
        <v>0</v>
      </c>
      <c r="AA16" s="21">
        <f t="shared" si="15"/>
        <v>0</v>
      </c>
      <c r="AB16" s="23"/>
      <c r="AC16" s="21">
        <f t="shared" si="16"/>
        <v>0</v>
      </c>
      <c r="AD16" s="21">
        <f t="shared" si="17"/>
        <v>0</v>
      </c>
      <c r="AE16" s="23"/>
      <c r="AF16" s="21">
        <f t="shared" si="18"/>
        <v>0</v>
      </c>
      <c r="AG16" s="21">
        <f t="shared" si="19"/>
        <v>0</v>
      </c>
      <c r="AH16" s="23"/>
      <c r="AI16" s="21">
        <f t="shared" si="20"/>
        <v>0</v>
      </c>
      <c r="AJ16" s="21">
        <f t="shared" si="21"/>
        <v>0</v>
      </c>
      <c r="AK16" s="23">
        <v>7</v>
      </c>
      <c r="AL16" s="21">
        <f t="shared" si="22"/>
        <v>157.5</v>
      </c>
      <c r="AM16" s="21">
        <f t="shared" si="23"/>
        <v>729.33942002491847</v>
      </c>
      <c r="AN16" s="23">
        <v>12</v>
      </c>
      <c r="AO16" s="21">
        <f t="shared" si="24"/>
        <v>270</v>
      </c>
      <c r="AP16" s="21">
        <f t="shared" si="25"/>
        <v>1250.296148614146</v>
      </c>
      <c r="AQ16" s="23">
        <v>1</v>
      </c>
      <c r="AR16" s="21">
        <f t="shared" si="26"/>
        <v>22.5</v>
      </c>
      <c r="AS16" s="21">
        <f t="shared" si="27"/>
        <v>104.19134571784549</v>
      </c>
      <c r="AT16" s="23"/>
      <c r="AU16" s="21">
        <f t="shared" si="28"/>
        <v>0</v>
      </c>
      <c r="AV16" s="21">
        <f t="shared" si="29"/>
        <v>0</v>
      </c>
      <c r="AW16" s="23"/>
      <c r="AX16" s="21">
        <f t="shared" si="30"/>
        <v>0</v>
      </c>
      <c r="AY16" s="21">
        <f t="shared" si="31"/>
        <v>0</v>
      </c>
      <c r="AZ16" s="23"/>
      <c r="BA16" s="21">
        <f t="shared" si="32"/>
        <v>0</v>
      </c>
      <c r="BB16" s="21">
        <f t="shared" si="33"/>
        <v>0</v>
      </c>
      <c r="BC16" s="4"/>
    </row>
    <row r="17" spans="1:55" s="2" customFormat="1" ht="18.75" customHeight="1">
      <c r="A17" s="16">
        <f t="shared" si="34"/>
        <v>23</v>
      </c>
      <c r="B17" s="17" t="s">
        <v>22</v>
      </c>
      <c r="C17" s="18">
        <f t="shared" si="35"/>
        <v>23.9</v>
      </c>
      <c r="D17" s="23"/>
      <c r="E17" s="21">
        <f t="shared" si="0"/>
        <v>0</v>
      </c>
      <c r="F17" s="21">
        <f t="shared" si="1"/>
        <v>0</v>
      </c>
      <c r="G17" s="23"/>
      <c r="H17" s="21">
        <f t="shared" si="2"/>
        <v>0</v>
      </c>
      <c r="I17" s="21">
        <f t="shared" si="3"/>
        <v>0</v>
      </c>
      <c r="J17" s="23"/>
      <c r="K17" s="21">
        <f t="shared" si="4"/>
        <v>0</v>
      </c>
      <c r="L17" s="21">
        <f t="shared" si="5"/>
        <v>0</v>
      </c>
      <c r="M17" s="23"/>
      <c r="N17" s="21">
        <f t="shared" si="6"/>
        <v>0</v>
      </c>
      <c r="O17" s="21">
        <f t="shared" si="7"/>
        <v>0</v>
      </c>
      <c r="P17" s="23"/>
      <c r="Q17" s="21">
        <f t="shared" si="8"/>
        <v>0</v>
      </c>
      <c r="R17" s="21">
        <f t="shared" si="9"/>
        <v>0</v>
      </c>
      <c r="S17" s="23"/>
      <c r="T17" s="21">
        <f t="shared" si="10"/>
        <v>0</v>
      </c>
      <c r="U17" s="21">
        <f t="shared" si="11"/>
        <v>0</v>
      </c>
      <c r="V17" s="23"/>
      <c r="W17" s="21">
        <f t="shared" si="12"/>
        <v>0</v>
      </c>
      <c r="X17" s="21">
        <f t="shared" si="13"/>
        <v>0</v>
      </c>
      <c r="Y17" s="23"/>
      <c r="Z17" s="21">
        <f t="shared" si="14"/>
        <v>0</v>
      </c>
      <c r="AA17" s="21">
        <f t="shared" si="15"/>
        <v>0</v>
      </c>
      <c r="AB17" s="23"/>
      <c r="AC17" s="21">
        <f t="shared" si="16"/>
        <v>0</v>
      </c>
      <c r="AD17" s="21">
        <f t="shared" si="17"/>
        <v>0</v>
      </c>
      <c r="AE17" s="23"/>
      <c r="AF17" s="21">
        <f t="shared" si="18"/>
        <v>0</v>
      </c>
      <c r="AG17" s="21">
        <f t="shared" si="19"/>
        <v>0</v>
      </c>
      <c r="AH17" s="23">
        <v>13</v>
      </c>
      <c r="AI17" s="21">
        <f t="shared" si="20"/>
        <v>305.5</v>
      </c>
      <c r="AJ17" s="21">
        <f t="shared" si="21"/>
        <v>1569.7561691210428</v>
      </c>
      <c r="AK17" s="23">
        <v>19</v>
      </c>
      <c r="AL17" s="21">
        <f t="shared" si="22"/>
        <v>446.5</v>
      </c>
      <c r="AM17" s="21">
        <f t="shared" si="23"/>
        <v>2294.2590164076778</v>
      </c>
      <c r="AN17" s="23">
        <v>1</v>
      </c>
      <c r="AO17" s="21">
        <f t="shared" si="24"/>
        <v>23.5</v>
      </c>
      <c r="AP17" s="21">
        <f t="shared" si="25"/>
        <v>120.75047454777253</v>
      </c>
      <c r="AQ17" s="23"/>
      <c r="AR17" s="21">
        <f t="shared" si="26"/>
        <v>0</v>
      </c>
      <c r="AS17" s="21">
        <f t="shared" si="27"/>
        <v>0</v>
      </c>
      <c r="AT17" s="23"/>
      <c r="AU17" s="21">
        <f t="shared" si="28"/>
        <v>0</v>
      </c>
      <c r="AV17" s="21">
        <f t="shared" si="29"/>
        <v>0</v>
      </c>
      <c r="AW17" s="23"/>
      <c r="AX17" s="21">
        <f t="shared" si="30"/>
        <v>0</v>
      </c>
      <c r="AY17" s="21">
        <f t="shared" si="31"/>
        <v>0</v>
      </c>
      <c r="AZ17" s="23"/>
      <c r="BA17" s="21">
        <f t="shared" si="32"/>
        <v>0</v>
      </c>
      <c r="BB17" s="21">
        <f t="shared" si="33"/>
        <v>0</v>
      </c>
      <c r="BC17" s="4"/>
    </row>
    <row r="18" spans="1:55" s="2" customFormat="1" ht="18.75" customHeight="1">
      <c r="A18" s="16">
        <f t="shared" si="34"/>
        <v>24</v>
      </c>
      <c r="B18" s="17" t="s">
        <v>22</v>
      </c>
      <c r="C18" s="18">
        <f t="shared" si="35"/>
        <v>24.9</v>
      </c>
      <c r="D18" s="23"/>
      <c r="E18" s="21">
        <f t="shared" si="0"/>
        <v>0</v>
      </c>
      <c r="F18" s="21">
        <f t="shared" si="1"/>
        <v>0</v>
      </c>
      <c r="G18" s="23"/>
      <c r="H18" s="21">
        <f t="shared" si="2"/>
        <v>0</v>
      </c>
      <c r="I18" s="21">
        <f t="shared" si="3"/>
        <v>0</v>
      </c>
      <c r="J18" s="23"/>
      <c r="K18" s="21">
        <f t="shared" si="4"/>
        <v>0</v>
      </c>
      <c r="L18" s="21">
        <f t="shared" si="5"/>
        <v>0</v>
      </c>
      <c r="M18" s="23"/>
      <c r="N18" s="21">
        <f t="shared" si="6"/>
        <v>0</v>
      </c>
      <c r="O18" s="21">
        <f t="shared" si="7"/>
        <v>0</v>
      </c>
      <c r="P18" s="23"/>
      <c r="Q18" s="21">
        <f t="shared" si="8"/>
        <v>0</v>
      </c>
      <c r="R18" s="21">
        <f t="shared" si="9"/>
        <v>0</v>
      </c>
      <c r="S18" s="23"/>
      <c r="T18" s="21">
        <f t="shared" si="10"/>
        <v>0</v>
      </c>
      <c r="U18" s="21">
        <f t="shared" si="11"/>
        <v>0</v>
      </c>
      <c r="V18" s="23"/>
      <c r="W18" s="21">
        <f t="shared" si="12"/>
        <v>0</v>
      </c>
      <c r="X18" s="21">
        <f t="shared" si="13"/>
        <v>0</v>
      </c>
      <c r="Y18" s="23"/>
      <c r="Z18" s="21">
        <f t="shared" si="14"/>
        <v>0</v>
      </c>
      <c r="AA18" s="21">
        <f t="shared" si="15"/>
        <v>0</v>
      </c>
      <c r="AB18" s="23"/>
      <c r="AC18" s="21">
        <f t="shared" si="16"/>
        <v>0</v>
      </c>
      <c r="AD18" s="21">
        <f t="shared" si="17"/>
        <v>0</v>
      </c>
      <c r="AE18" s="23">
        <v>8</v>
      </c>
      <c r="AF18" s="21">
        <f t="shared" si="18"/>
        <v>196</v>
      </c>
      <c r="AG18" s="21">
        <f t="shared" si="19"/>
        <v>1112.6695235248596</v>
      </c>
      <c r="AH18" s="23">
        <v>15</v>
      </c>
      <c r="AI18" s="21">
        <f t="shared" si="20"/>
        <v>367.5</v>
      </c>
      <c r="AJ18" s="21">
        <f t="shared" si="21"/>
        <v>2086.2553566091119</v>
      </c>
      <c r="AK18" s="23">
        <v>13</v>
      </c>
      <c r="AL18" s="21">
        <f t="shared" si="22"/>
        <v>318.5</v>
      </c>
      <c r="AM18" s="21">
        <f t="shared" si="23"/>
        <v>1808.0879757278969</v>
      </c>
      <c r="AN18" s="23"/>
      <c r="AO18" s="21">
        <f t="shared" si="24"/>
        <v>0</v>
      </c>
      <c r="AP18" s="21">
        <f t="shared" si="25"/>
        <v>0</v>
      </c>
      <c r="AQ18" s="23"/>
      <c r="AR18" s="21">
        <f t="shared" si="26"/>
        <v>0</v>
      </c>
      <c r="AS18" s="21">
        <f t="shared" si="27"/>
        <v>0</v>
      </c>
      <c r="AT18" s="23"/>
      <c r="AU18" s="21">
        <f t="shared" si="28"/>
        <v>0</v>
      </c>
      <c r="AV18" s="21">
        <f t="shared" si="29"/>
        <v>0</v>
      </c>
      <c r="AW18" s="23"/>
      <c r="AX18" s="21">
        <f t="shared" si="30"/>
        <v>0</v>
      </c>
      <c r="AY18" s="21">
        <f t="shared" si="31"/>
        <v>0</v>
      </c>
      <c r="AZ18" s="23"/>
      <c r="BA18" s="21">
        <f t="shared" si="32"/>
        <v>0</v>
      </c>
      <c r="BB18" s="21">
        <f t="shared" si="33"/>
        <v>0</v>
      </c>
      <c r="BC18" s="4"/>
    </row>
    <row r="19" spans="1:55" s="2" customFormat="1" ht="18.75" customHeight="1">
      <c r="A19" s="16">
        <f t="shared" si="34"/>
        <v>25</v>
      </c>
      <c r="B19" s="17" t="s">
        <v>22</v>
      </c>
      <c r="C19" s="18">
        <f t="shared" si="35"/>
        <v>25.9</v>
      </c>
      <c r="D19" s="23"/>
      <c r="E19" s="21">
        <f t="shared" si="0"/>
        <v>0</v>
      </c>
      <c r="F19" s="21">
        <f t="shared" si="1"/>
        <v>0</v>
      </c>
      <c r="G19" s="23"/>
      <c r="H19" s="21">
        <f t="shared" si="2"/>
        <v>0</v>
      </c>
      <c r="I19" s="21">
        <f t="shared" si="3"/>
        <v>0</v>
      </c>
      <c r="J19" s="23"/>
      <c r="K19" s="21">
        <f t="shared" si="4"/>
        <v>0</v>
      </c>
      <c r="L19" s="21">
        <f t="shared" si="5"/>
        <v>0</v>
      </c>
      <c r="M19" s="23"/>
      <c r="N19" s="21">
        <f t="shared" si="6"/>
        <v>0</v>
      </c>
      <c r="O19" s="21">
        <f t="shared" si="7"/>
        <v>0</v>
      </c>
      <c r="P19" s="23"/>
      <c r="Q19" s="21">
        <f t="shared" si="8"/>
        <v>0</v>
      </c>
      <c r="R19" s="21">
        <f t="shared" si="9"/>
        <v>0</v>
      </c>
      <c r="S19" s="23"/>
      <c r="T19" s="21">
        <f t="shared" si="10"/>
        <v>0</v>
      </c>
      <c r="U19" s="21">
        <f t="shared" si="11"/>
        <v>0</v>
      </c>
      <c r="V19" s="23"/>
      <c r="W19" s="21">
        <f t="shared" si="12"/>
        <v>0</v>
      </c>
      <c r="X19" s="21">
        <f t="shared" si="13"/>
        <v>0</v>
      </c>
      <c r="Y19" s="23"/>
      <c r="Z19" s="21">
        <f t="shared" si="14"/>
        <v>0</v>
      </c>
      <c r="AA19" s="21">
        <f t="shared" si="15"/>
        <v>0</v>
      </c>
      <c r="AB19" s="23">
        <v>6</v>
      </c>
      <c r="AC19" s="21">
        <f t="shared" si="16"/>
        <v>153</v>
      </c>
      <c r="AD19" s="21">
        <f t="shared" si="17"/>
        <v>955.78157140599149</v>
      </c>
      <c r="AE19" s="23">
        <v>14</v>
      </c>
      <c r="AF19" s="21">
        <f t="shared" si="18"/>
        <v>357</v>
      </c>
      <c r="AG19" s="21">
        <f t="shared" si="19"/>
        <v>2230.1569999473136</v>
      </c>
      <c r="AH19" s="23">
        <v>2</v>
      </c>
      <c r="AI19" s="21">
        <f t="shared" si="20"/>
        <v>51</v>
      </c>
      <c r="AJ19" s="21">
        <f t="shared" si="21"/>
        <v>318.5938571353305</v>
      </c>
      <c r="AK19" s="23"/>
      <c r="AL19" s="21">
        <f t="shared" si="22"/>
        <v>0</v>
      </c>
      <c r="AM19" s="21">
        <f t="shared" si="23"/>
        <v>0</v>
      </c>
      <c r="AN19" s="23"/>
      <c r="AO19" s="21">
        <f t="shared" si="24"/>
        <v>0</v>
      </c>
      <c r="AP19" s="21">
        <f t="shared" si="25"/>
        <v>0</v>
      </c>
      <c r="AQ19" s="23"/>
      <c r="AR19" s="21">
        <f t="shared" si="26"/>
        <v>0</v>
      </c>
      <c r="AS19" s="21">
        <f t="shared" si="27"/>
        <v>0</v>
      </c>
      <c r="AT19" s="23"/>
      <c r="AU19" s="21">
        <f t="shared" si="28"/>
        <v>0</v>
      </c>
      <c r="AV19" s="21">
        <f t="shared" si="29"/>
        <v>0</v>
      </c>
      <c r="AW19" s="23"/>
      <c r="AX19" s="21">
        <f t="shared" si="30"/>
        <v>0</v>
      </c>
      <c r="AY19" s="21">
        <f t="shared" si="31"/>
        <v>0</v>
      </c>
      <c r="AZ19" s="23"/>
      <c r="BA19" s="21">
        <f t="shared" si="32"/>
        <v>0</v>
      </c>
      <c r="BB19" s="21">
        <f t="shared" si="33"/>
        <v>0</v>
      </c>
      <c r="BC19" s="4"/>
    </row>
    <row r="20" spans="1:55" s="2" customFormat="1" ht="18.75" customHeight="1">
      <c r="A20" s="16">
        <f t="shared" si="34"/>
        <v>26</v>
      </c>
      <c r="B20" s="17" t="s">
        <v>22</v>
      </c>
      <c r="C20" s="18">
        <f t="shared" si="35"/>
        <v>26.9</v>
      </c>
      <c r="D20" s="23"/>
      <c r="E20" s="21">
        <f t="shared" si="0"/>
        <v>0</v>
      </c>
      <c r="F20" s="21">
        <f t="shared" si="1"/>
        <v>0</v>
      </c>
      <c r="G20" s="23"/>
      <c r="H20" s="21">
        <f t="shared" si="2"/>
        <v>0</v>
      </c>
      <c r="I20" s="21">
        <f t="shared" si="3"/>
        <v>0</v>
      </c>
      <c r="J20" s="23"/>
      <c r="K20" s="21">
        <f t="shared" si="4"/>
        <v>0</v>
      </c>
      <c r="L20" s="21">
        <f t="shared" si="5"/>
        <v>0</v>
      </c>
      <c r="M20" s="23"/>
      <c r="N20" s="21">
        <f t="shared" si="6"/>
        <v>0</v>
      </c>
      <c r="O20" s="21">
        <f t="shared" si="7"/>
        <v>0</v>
      </c>
      <c r="P20" s="23"/>
      <c r="Q20" s="21">
        <f t="shared" si="8"/>
        <v>0</v>
      </c>
      <c r="R20" s="21">
        <f t="shared" si="9"/>
        <v>0</v>
      </c>
      <c r="S20" s="23"/>
      <c r="T20" s="21">
        <f t="shared" si="10"/>
        <v>0</v>
      </c>
      <c r="U20" s="21">
        <f t="shared" si="11"/>
        <v>0</v>
      </c>
      <c r="V20" s="23"/>
      <c r="W20" s="21">
        <f t="shared" si="12"/>
        <v>0</v>
      </c>
      <c r="X20" s="21">
        <f t="shared" si="13"/>
        <v>0</v>
      </c>
      <c r="Y20" s="23">
        <v>21</v>
      </c>
      <c r="Z20" s="21">
        <f t="shared" si="14"/>
        <v>556.5</v>
      </c>
      <c r="AA20" s="21">
        <f t="shared" si="15"/>
        <v>3811.454491569255</v>
      </c>
      <c r="AB20" s="23">
        <v>13</v>
      </c>
      <c r="AC20" s="21">
        <f t="shared" si="16"/>
        <v>344.5</v>
      </c>
      <c r="AD20" s="21">
        <f t="shared" si="17"/>
        <v>2359.4718281143005</v>
      </c>
      <c r="AE20" s="23">
        <v>3</v>
      </c>
      <c r="AF20" s="21">
        <f t="shared" si="18"/>
        <v>79.5</v>
      </c>
      <c r="AG20" s="21">
        <f t="shared" si="19"/>
        <v>544.49349879560782</v>
      </c>
      <c r="AH20" s="23"/>
      <c r="AI20" s="21">
        <f t="shared" si="20"/>
        <v>0</v>
      </c>
      <c r="AJ20" s="21">
        <f t="shared" si="21"/>
        <v>0</v>
      </c>
      <c r="AK20" s="23"/>
      <c r="AL20" s="21">
        <f t="shared" si="22"/>
        <v>0</v>
      </c>
      <c r="AM20" s="21">
        <f t="shared" si="23"/>
        <v>0</v>
      </c>
      <c r="AN20" s="23"/>
      <c r="AO20" s="21">
        <f t="shared" si="24"/>
        <v>0</v>
      </c>
      <c r="AP20" s="21">
        <f t="shared" si="25"/>
        <v>0</v>
      </c>
      <c r="AQ20" s="23"/>
      <c r="AR20" s="21">
        <f t="shared" si="26"/>
        <v>0</v>
      </c>
      <c r="AS20" s="21">
        <f t="shared" si="27"/>
        <v>0</v>
      </c>
      <c r="AT20" s="23"/>
      <c r="AU20" s="21">
        <f t="shared" si="28"/>
        <v>0</v>
      </c>
      <c r="AV20" s="21">
        <f t="shared" si="29"/>
        <v>0</v>
      </c>
      <c r="AW20" s="23"/>
      <c r="AX20" s="21">
        <f t="shared" si="30"/>
        <v>0</v>
      </c>
      <c r="AY20" s="21">
        <f t="shared" si="31"/>
        <v>0</v>
      </c>
      <c r="AZ20" s="23"/>
      <c r="BA20" s="21">
        <f t="shared" si="32"/>
        <v>0</v>
      </c>
      <c r="BB20" s="21">
        <f t="shared" si="33"/>
        <v>0</v>
      </c>
      <c r="BC20" s="4"/>
    </row>
    <row r="21" spans="1:55" s="2" customFormat="1" ht="18.75" customHeight="1">
      <c r="A21" s="16">
        <f t="shared" si="34"/>
        <v>27</v>
      </c>
      <c r="B21" s="17" t="s">
        <v>22</v>
      </c>
      <c r="C21" s="18">
        <f t="shared" si="35"/>
        <v>27.9</v>
      </c>
      <c r="D21" s="23"/>
      <c r="E21" s="21">
        <f t="shared" si="0"/>
        <v>0</v>
      </c>
      <c r="F21" s="21">
        <f t="shared" si="1"/>
        <v>0</v>
      </c>
      <c r="G21" s="23"/>
      <c r="H21" s="21">
        <f t="shared" si="2"/>
        <v>0</v>
      </c>
      <c r="I21" s="21">
        <f t="shared" si="3"/>
        <v>0</v>
      </c>
      <c r="J21" s="23"/>
      <c r="K21" s="21">
        <f t="shared" si="4"/>
        <v>0</v>
      </c>
      <c r="L21" s="21">
        <f t="shared" si="5"/>
        <v>0</v>
      </c>
      <c r="M21" s="23"/>
      <c r="N21" s="21">
        <f t="shared" si="6"/>
        <v>0</v>
      </c>
      <c r="O21" s="21">
        <f t="shared" si="7"/>
        <v>0</v>
      </c>
      <c r="P21" s="23"/>
      <c r="Q21" s="21">
        <f t="shared" si="8"/>
        <v>0</v>
      </c>
      <c r="R21" s="21">
        <f t="shared" si="9"/>
        <v>0</v>
      </c>
      <c r="S21" s="23"/>
      <c r="T21" s="21">
        <f t="shared" si="10"/>
        <v>0</v>
      </c>
      <c r="U21" s="21">
        <f t="shared" si="11"/>
        <v>0</v>
      </c>
      <c r="V21" s="23">
        <v>4</v>
      </c>
      <c r="W21" s="21">
        <f t="shared" si="12"/>
        <v>110</v>
      </c>
      <c r="X21" s="21">
        <f t="shared" si="13"/>
        <v>823.18286105311313</v>
      </c>
      <c r="Y21" s="23">
        <v>9</v>
      </c>
      <c r="Z21" s="21">
        <f t="shared" si="14"/>
        <v>247.5</v>
      </c>
      <c r="AA21" s="21">
        <f t="shared" si="15"/>
        <v>1852.1614373695045</v>
      </c>
      <c r="AB21" s="23">
        <v>1</v>
      </c>
      <c r="AC21" s="21">
        <f t="shared" si="16"/>
        <v>27.5</v>
      </c>
      <c r="AD21" s="21">
        <f t="shared" si="17"/>
        <v>205.79571526327828</v>
      </c>
      <c r="AE21" s="23"/>
      <c r="AF21" s="21">
        <f t="shared" si="18"/>
        <v>0</v>
      </c>
      <c r="AG21" s="21">
        <f t="shared" si="19"/>
        <v>0</v>
      </c>
      <c r="AH21" s="23"/>
      <c r="AI21" s="21">
        <f t="shared" si="20"/>
        <v>0</v>
      </c>
      <c r="AJ21" s="21">
        <f t="shared" si="21"/>
        <v>0</v>
      </c>
      <c r="AK21" s="23"/>
      <c r="AL21" s="21">
        <f t="shared" si="22"/>
        <v>0</v>
      </c>
      <c r="AM21" s="21">
        <f t="shared" si="23"/>
        <v>0</v>
      </c>
      <c r="AN21" s="23"/>
      <c r="AO21" s="21">
        <f t="shared" si="24"/>
        <v>0</v>
      </c>
      <c r="AP21" s="21">
        <f t="shared" si="25"/>
        <v>0</v>
      </c>
      <c r="AQ21" s="19"/>
      <c r="AR21" s="21">
        <f t="shared" si="26"/>
        <v>0</v>
      </c>
      <c r="AS21" s="21">
        <f t="shared" si="27"/>
        <v>0</v>
      </c>
      <c r="AT21" s="19"/>
      <c r="AU21" s="21">
        <f t="shared" si="28"/>
        <v>0</v>
      </c>
      <c r="AV21" s="21">
        <f t="shared" si="29"/>
        <v>0</v>
      </c>
      <c r="AW21" s="19"/>
      <c r="AX21" s="21">
        <f t="shared" si="30"/>
        <v>0</v>
      </c>
      <c r="AY21" s="21">
        <f t="shared" si="31"/>
        <v>0</v>
      </c>
      <c r="AZ21" s="22"/>
      <c r="BA21" s="21">
        <f t="shared" si="32"/>
        <v>0</v>
      </c>
      <c r="BB21" s="21">
        <f t="shared" si="33"/>
        <v>0</v>
      </c>
      <c r="BC21" s="4"/>
    </row>
    <row r="22" spans="1:55" s="2" customFormat="1" ht="18.75" customHeight="1">
      <c r="A22" s="16">
        <f t="shared" si="34"/>
        <v>28</v>
      </c>
      <c r="B22" s="17" t="s">
        <v>22</v>
      </c>
      <c r="C22" s="18">
        <f t="shared" si="35"/>
        <v>28.9</v>
      </c>
      <c r="D22" s="23"/>
      <c r="E22" s="21">
        <f t="shared" si="0"/>
        <v>0</v>
      </c>
      <c r="F22" s="21">
        <f t="shared" si="1"/>
        <v>0</v>
      </c>
      <c r="G22" s="23"/>
      <c r="H22" s="21">
        <f t="shared" si="2"/>
        <v>0</v>
      </c>
      <c r="I22" s="21">
        <f t="shared" si="3"/>
        <v>0</v>
      </c>
      <c r="J22" s="23"/>
      <c r="K22" s="21">
        <f t="shared" si="4"/>
        <v>0</v>
      </c>
      <c r="L22" s="21">
        <f t="shared" si="5"/>
        <v>0</v>
      </c>
      <c r="M22" s="23"/>
      <c r="N22" s="21">
        <f t="shared" si="6"/>
        <v>0</v>
      </c>
      <c r="O22" s="21">
        <f t="shared" si="7"/>
        <v>0</v>
      </c>
      <c r="P22" s="23"/>
      <c r="Q22" s="21">
        <f t="shared" si="8"/>
        <v>0</v>
      </c>
      <c r="R22" s="21">
        <f t="shared" si="9"/>
        <v>0</v>
      </c>
      <c r="S22" s="23">
        <v>3</v>
      </c>
      <c r="T22" s="21">
        <f t="shared" si="10"/>
        <v>85.5</v>
      </c>
      <c r="U22" s="21">
        <f t="shared" si="11"/>
        <v>696.90454929338648</v>
      </c>
      <c r="V22" s="23">
        <v>18</v>
      </c>
      <c r="W22" s="21">
        <f t="shared" si="12"/>
        <v>513</v>
      </c>
      <c r="X22" s="21">
        <f t="shared" si="13"/>
        <v>4181.4272957603189</v>
      </c>
      <c r="Y22" s="23"/>
      <c r="Z22" s="21">
        <f t="shared" si="14"/>
        <v>0</v>
      </c>
      <c r="AA22" s="21">
        <f t="shared" si="15"/>
        <v>0</v>
      </c>
      <c r="AB22" s="23"/>
      <c r="AC22" s="21">
        <f t="shared" si="16"/>
        <v>0</v>
      </c>
      <c r="AD22" s="21">
        <f t="shared" si="17"/>
        <v>0</v>
      </c>
      <c r="AE22" s="23"/>
      <c r="AF22" s="21">
        <f t="shared" si="18"/>
        <v>0</v>
      </c>
      <c r="AG22" s="21">
        <f t="shared" si="19"/>
        <v>0</v>
      </c>
      <c r="AH22" s="23"/>
      <c r="AI22" s="21">
        <f t="shared" si="20"/>
        <v>0</v>
      </c>
      <c r="AJ22" s="21">
        <f t="shared" si="21"/>
        <v>0</v>
      </c>
      <c r="AK22" s="23"/>
      <c r="AL22" s="21">
        <f t="shared" si="22"/>
        <v>0</v>
      </c>
      <c r="AM22" s="21">
        <f t="shared" si="23"/>
        <v>0</v>
      </c>
      <c r="AN22" s="25"/>
      <c r="AO22" s="21">
        <f t="shared" si="24"/>
        <v>0</v>
      </c>
      <c r="AP22" s="21">
        <f t="shared" si="25"/>
        <v>0</v>
      </c>
      <c r="AQ22" s="25"/>
      <c r="AR22" s="21">
        <f t="shared" si="26"/>
        <v>0</v>
      </c>
      <c r="AS22" s="21">
        <f t="shared" si="27"/>
        <v>0</v>
      </c>
      <c r="AT22" s="25"/>
      <c r="AU22" s="21">
        <f t="shared" si="28"/>
        <v>0</v>
      </c>
      <c r="AV22" s="21">
        <f t="shared" si="29"/>
        <v>0</v>
      </c>
      <c r="AW22" s="25"/>
      <c r="AX22" s="21">
        <f t="shared" si="30"/>
        <v>0</v>
      </c>
      <c r="AY22" s="21">
        <f t="shared" si="31"/>
        <v>0</v>
      </c>
      <c r="AZ22" s="23"/>
      <c r="BA22" s="21">
        <f t="shared" si="32"/>
        <v>0</v>
      </c>
      <c r="BB22" s="21">
        <f t="shared" si="33"/>
        <v>0</v>
      </c>
      <c r="BC22" s="4"/>
    </row>
    <row r="23" spans="1:55" s="2" customFormat="1" ht="18.75" customHeight="1">
      <c r="A23" s="16">
        <f t="shared" si="34"/>
        <v>29</v>
      </c>
      <c r="B23" s="17" t="s">
        <v>22</v>
      </c>
      <c r="C23" s="18">
        <f t="shared" si="35"/>
        <v>29.9</v>
      </c>
      <c r="D23" s="23"/>
      <c r="E23" s="21">
        <f t="shared" si="0"/>
        <v>0</v>
      </c>
      <c r="F23" s="21">
        <f t="shared" si="1"/>
        <v>0</v>
      </c>
      <c r="G23" s="23"/>
      <c r="H23" s="21">
        <f t="shared" si="2"/>
        <v>0</v>
      </c>
      <c r="I23" s="21">
        <f t="shared" si="3"/>
        <v>0</v>
      </c>
      <c r="J23" s="23"/>
      <c r="K23" s="21">
        <f t="shared" si="4"/>
        <v>0</v>
      </c>
      <c r="L23" s="21">
        <f t="shared" si="5"/>
        <v>0</v>
      </c>
      <c r="M23" s="23"/>
      <c r="N23" s="21">
        <f t="shared" si="6"/>
        <v>0</v>
      </c>
      <c r="O23" s="21">
        <f t="shared" si="7"/>
        <v>0</v>
      </c>
      <c r="P23" s="23">
        <v>8</v>
      </c>
      <c r="Q23" s="21">
        <f t="shared" si="8"/>
        <v>236</v>
      </c>
      <c r="R23" s="21">
        <f t="shared" si="9"/>
        <v>2089.0221610525068</v>
      </c>
      <c r="S23" s="23">
        <v>13</v>
      </c>
      <c r="T23" s="21">
        <f t="shared" si="10"/>
        <v>383.5</v>
      </c>
      <c r="U23" s="21">
        <f t="shared" si="11"/>
        <v>3394.6610117103237</v>
      </c>
      <c r="V23" s="23">
        <v>2</v>
      </c>
      <c r="W23" s="21">
        <f t="shared" si="12"/>
        <v>59</v>
      </c>
      <c r="X23" s="21">
        <f t="shared" si="13"/>
        <v>522.2555402631267</v>
      </c>
      <c r="Y23" s="23"/>
      <c r="Z23" s="21">
        <f t="shared" si="14"/>
        <v>0</v>
      </c>
      <c r="AA23" s="21">
        <f t="shared" si="15"/>
        <v>0</v>
      </c>
      <c r="AB23" s="23"/>
      <c r="AC23" s="21">
        <f t="shared" si="16"/>
        <v>0</v>
      </c>
      <c r="AD23" s="21">
        <f t="shared" si="17"/>
        <v>0</v>
      </c>
      <c r="AE23" s="23"/>
      <c r="AF23" s="21">
        <f t="shared" si="18"/>
        <v>0</v>
      </c>
      <c r="AG23" s="21">
        <f t="shared" si="19"/>
        <v>0</v>
      </c>
      <c r="AH23" s="23"/>
      <c r="AI23" s="21">
        <f t="shared" si="20"/>
        <v>0</v>
      </c>
      <c r="AJ23" s="21">
        <f t="shared" si="21"/>
        <v>0</v>
      </c>
      <c r="AK23" s="23"/>
      <c r="AL23" s="21">
        <f t="shared" si="22"/>
        <v>0</v>
      </c>
      <c r="AM23" s="21">
        <f t="shared" si="23"/>
        <v>0</v>
      </c>
      <c r="AN23" s="25"/>
      <c r="AO23" s="21">
        <f t="shared" si="24"/>
        <v>0</v>
      </c>
      <c r="AP23" s="21">
        <f t="shared" si="25"/>
        <v>0</v>
      </c>
      <c r="AQ23" s="25"/>
      <c r="AR23" s="21">
        <f t="shared" si="26"/>
        <v>0</v>
      </c>
      <c r="AS23" s="21">
        <f t="shared" si="27"/>
        <v>0</v>
      </c>
      <c r="AT23" s="25"/>
      <c r="AU23" s="21">
        <f t="shared" si="28"/>
        <v>0</v>
      </c>
      <c r="AV23" s="21">
        <f t="shared" si="29"/>
        <v>0</v>
      </c>
      <c r="AW23" s="25"/>
      <c r="AX23" s="21">
        <f t="shared" si="30"/>
        <v>0</v>
      </c>
      <c r="AY23" s="21">
        <f t="shared" si="31"/>
        <v>0</v>
      </c>
      <c r="AZ23" s="23"/>
      <c r="BA23" s="21">
        <f t="shared" si="32"/>
        <v>0</v>
      </c>
      <c r="BB23" s="21">
        <f t="shared" si="33"/>
        <v>0</v>
      </c>
      <c r="BC23" s="4"/>
    </row>
    <row r="24" spans="1:55" s="2" customFormat="1" ht="18.75" customHeight="1">
      <c r="A24" s="16">
        <f t="shared" si="34"/>
        <v>30</v>
      </c>
      <c r="B24" s="17" t="s">
        <v>22</v>
      </c>
      <c r="C24" s="18">
        <f t="shared" si="35"/>
        <v>30.9</v>
      </c>
      <c r="D24" s="23"/>
      <c r="E24" s="21">
        <f t="shared" si="0"/>
        <v>0</v>
      </c>
      <c r="F24" s="21">
        <f t="shared" si="1"/>
        <v>0</v>
      </c>
      <c r="G24" s="23">
        <v>2</v>
      </c>
      <c r="H24" s="21">
        <f t="shared" si="2"/>
        <v>61</v>
      </c>
      <c r="I24" s="21">
        <f t="shared" si="3"/>
        <v>584.77713728196943</v>
      </c>
      <c r="J24" s="23">
        <v>3</v>
      </c>
      <c r="K24" s="21">
        <f t="shared" si="4"/>
        <v>91.5</v>
      </c>
      <c r="L24" s="21">
        <f t="shared" si="5"/>
        <v>877.1657059229542</v>
      </c>
      <c r="M24" s="23">
        <v>21</v>
      </c>
      <c r="N24" s="21">
        <f t="shared" si="6"/>
        <v>640.5</v>
      </c>
      <c r="O24" s="21">
        <f t="shared" si="7"/>
        <v>6140.159941460679</v>
      </c>
      <c r="P24" s="23">
        <v>18</v>
      </c>
      <c r="Q24" s="21">
        <f t="shared" si="8"/>
        <v>549</v>
      </c>
      <c r="R24" s="21">
        <f t="shared" si="9"/>
        <v>5262.9942355377252</v>
      </c>
      <c r="S24" s="23">
        <v>4</v>
      </c>
      <c r="T24" s="21">
        <f t="shared" si="10"/>
        <v>122</v>
      </c>
      <c r="U24" s="21">
        <f t="shared" si="11"/>
        <v>1169.5542745639389</v>
      </c>
      <c r="V24" s="23"/>
      <c r="W24" s="21">
        <f t="shared" si="12"/>
        <v>0</v>
      </c>
      <c r="X24" s="21">
        <f t="shared" si="13"/>
        <v>0</v>
      </c>
      <c r="Y24" s="23"/>
      <c r="Z24" s="21">
        <f t="shared" si="14"/>
        <v>0</v>
      </c>
      <c r="AA24" s="21">
        <f t="shared" si="15"/>
        <v>0</v>
      </c>
      <c r="AB24" s="23"/>
      <c r="AC24" s="21">
        <f t="shared" si="16"/>
        <v>0</v>
      </c>
      <c r="AD24" s="21">
        <f t="shared" si="17"/>
        <v>0</v>
      </c>
      <c r="AE24" s="23"/>
      <c r="AF24" s="21">
        <f t="shared" si="18"/>
        <v>0</v>
      </c>
      <c r="AG24" s="21">
        <f t="shared" si="19"/>
        <v>0</v>
      </c>
      <c r="AH24" s="23"/>
      <c r="AI24" s="21">
        <f t="shared" si="20"/>
        <v>0</v>
      </c>
      <c r="AJ24" s="21">
        <f t="shared" si="21"/>
        <v>0</v>
      </c>
      <c r="AK24" s="25"/>
      <c r="AL24" s="21">
        <f t="shared" si="22"/>
        <v>0</v>
      </c>
      <c r="AM24" s="21">
        <f t="shared" si="23"/>
        <v>0</v>
      </c>
      <c r="AN24" s="25"/>
      <c r="AO24" s="21">
        <f t="shared" si="24"/>
        <v>0</v>
      </c>
      <c r="AP24" s="21">
        <f t="shared" si="25"/>
        <v>0</v>
      </c>
      <c r="AQ24" s="25"/>
      <c r="AR24" s="21">
        <f t="shared" si="26"/>
        <v>0</v>
      </c>
      <c r="AS24" s="21">
        <f t="shared" si="27"/>
        <v>0</v>
      </c>
      <c r="AT24" s="25"/>
      <c r="AU24" s="21">
        <f t="shared" si="28"/>
        <v>0</v>
      </c>
      <c r="AV24" s="21">
        <f t="shared" si="29"/>
        <v>0</v>
      </c>
      <c r="AW24" s="25"/>
      <c r="AX24" s="21">
        <f t="shared" si="30"/>
        <v>0</v>
      </c>
      <c r="AY24" s="21">
        <f t="shared" si="31"/>
        <v>0</v>
      </c>
      <c r="AZ24" s="23"/>
      <c r="BA24" s="21">
        <f t="shared" si="32"/>
        <v>0</v>
      </c>
      <c r="BB24" s="21">
        <f t="shared" si="33"/>
        <v>0</v>
      </c>
      <c r="BC24" s="4"/>
    </row>
    <row r="25" spans="1:55" s="2" customFormat="1" ht="18.75" customHeight="1">
      <c r="A25" s="16">
        <f t="shared" si="34"/>
        <v>31</v>
      </c>
      <c r="B25" s="17" t="s">
        <v>22</v>
      </c>
      <c r="C25" s="18">
        <f t="shared" si="35"/>
        <v>31.9</v>
      </c>
      <c r="D25" s="23"/>
      <c r="E25" s="21">
        <f t="shared" si="0"/>
        <v>0</v>
      </c>
      <c r="F25" s="21">
        <f t="shared" si="1"/>
        <v>0</v>
      </c>
      <c r="G25" s="23">
        <v>3</v>
      </c>
      <c r="H25" s="21">
        <f t="shared" si="2"/>
        <v>94.5</v>
      </c>
      <c r="I25" s="21">
        <f t="shared" si="3"/>
        <v>978.59859135269312</v>
      </c>
      <c r="J25" s="23">
        <v>16</v>
      </c>
      <c r="K25" s="21">
        <f t="shared" si="4"/>
        <v>504</v>
      </c>
      <c r="L25" s="21">
        <f t="shared" si="5"/>
        <v>5219.1924872143636</v>
      </c>
      <c r="M25" s="23">
        <v>11</v>
      </c>
      <c r="N25" s="21">
        <f t="shared" si="6"/>
        <v>346.5</v>
      </c>
      <c r="O25" s="21">
        <f t="shared" si="7"/>
        <v>3588.1948349598752</v>
      </c>
      <c r="P25" s="23">
        <v>9</v>
      </c>
      <c r="Q25" s="21">
        <f t="shared" si="8"/>
        <v>283.5</v>
      </c>
      <c r="R25" s="21">
        <f t="shared" si="9"/>
        <v>2935.7957740580796</v>
      </c>
      <c r="S25" s="23"/>
      <c r="T25" s="21">
        <f t="shared" si="10"/>
        <v>0</v>
      </c>
      <c r="U25" s="21">
        <f t="shared" si="11"/>
        <v>0</v>
      </c>
      <c r="V25" s="23"/>
      <c r="W25" s="21">
        <f t="shared" si="12"/>
        <v>0</v>
      </c>
      <c r="X25" s="21">
        <f t="shared" si="13"/>
        <v>0</v>
      </c>
      <c r="Y25" s="23"/>
      <c r="Z25" s="21">
        <f t="shared" si="14"/>
        <v>0</v>
      </c>
      <c r="AA25" s="21">
        <f t="shared" si="15"/>
        <v>0</v>
      </c>
      <c r="AB25" s="23"/>
      <c r="AC25" s="21">
        <f t="shared" si="16"/>
        <v>0</v>
      </c>
      <c r="AD25" s="21">
        <f t="shared" si="17"/>
        <v>0</v>
      </c>
      <c r="AE25" s="23"/>
      <c r="AF25" s="21">
        <f t="shared" si="18"/>
        <v>0</v>
      </c>
      <c r="AG25" s="21">
        <f t="shared" si="19"/>
        <v>0</v>
      </c>
      <c r="AH25" s="23"/>
      <c r="AI25" s="21">
        <f t="shared" si="20"/>
        <v>0</v>
      </c>
      <c r="AJ25" s="21">
        <f t="shared" si="21"/>
        <v>0</v>
      </c>
      <c r="AK25" s="25"/>
      <c r="AL25" s="21">
        <f t="shared" si="22"/>
        <v>0</v>
      </c>
      <c r="AM25" s="21">
        <f t="shared" si="23"/>
        <v>0</v>
      </c>
      <c r="AN25" s="25"/>
      <c r="AO25" s="21">
        <f t="shared" si="24"/>
        <v>0</v>
      </c>
      <c r="AP25" s="21">
        <f t="shared" si="25"/>
        <v>0</v>
      </c>
      <c r="AQ25" s="25"/>
      <c r="AR25" s="21">
        <f t="shared" si="26"/>
        <v>0</v>
      </c>
      <c r="AS25" s="21">
        <f t="shared" si="27"/>
        <v>0</v>
      </c>
      <c r="AT25" s="25"/>
      <c r="AU25" s="21">
        <f t="shared" si="28"/>
        <v>0</v>
      </c>
      <c r="AV25" s="21">
        <f t="shared" si="29"/>
        <v>0</v>
      </c>
      <c r="AW25" s="25"/>
      <c r="AX25" s="21">
        <f t="shared" si="30"/>
        <v>0</v>
      </c>
      <c r="AY25" s="21">
        <f t="shared" si="31"/>
        <v>0</v>
      </c>
      <c r="AZ25" s="23"/>
      <c r="BA25" s="21">
        <f t="shared" si="32"/>
        <v>0</v>
      </c>
      <c r="BB25" s="21">
        <f t="shared" si="33"/>
        <v>0</v>
      </c>
      <c r="BC25" s="4"/>
    </row>
    <row r="26" spans="1:55" s="2" customFormat="1" ht="18.75" customHeight="1">
      <c r="A26" s="16">
        <f t="shared" si="34"/>
        <v>32</v>
      </c>
      <c r="B26" s="17" t="s">
        <v>22</v>
      </c>
      <c r="C26" s="18">
        <f t="shared" si="35"/>
        <v>32.9</v>
      </c>
      <c r="D26" s="23"/>
      <c r="E26" s="21">
        <f t="shared" si="0"/>
        <v>0</v>
      </c>
      <c r="F26" s="21">
        <f t="shared" si="1"/>
        <v>0</v>
      </c>
      <c r="G26" s="23">
        <v>5</v>
      </c>
      <c r="H26" s="21">
        <f t="shared" si="2"/>
        <v>162.5</v>
      </c>
      <c r="I26" s="21">
        <f t="shared" si="3"/>
        <v>1813.3888481103272</v>
      </c>
      <c r="J26" s="23">
        <v>5</v>
      </c>
      <c r="K26" s="21">
        <f t="shared" si="4"/>
        <v>162.5</v>
      </c>
      <c r="L26" s="21">
        <f t="shared" si="5"/>
        <v>1813.3888481103272</v>
      </c>
      <c r="M26" s="23">
        <v>1</v>
      </c>
      <c r="N26" s="21">
        <f t="shared" si="6"/>
        <v>32.5</v>
      </c>
      <c r="O26" s="21">
        <f t="shared" si="7"/>
        <v>362.67776962206545</v>
      </c>
      <c r="P26" s="23">
        <v>1</v>
      </c>
      <c r="Q26" s="21">
        <f t="shared" si="8"/>
        <v>32.5</v>
      </c>
      <c r="R26" s="21">
        <f t="shared" si="9"/>
        <v>362.67776962206545</v>
      </c>
      <c r="S26" s="23"/>
      <c r="T26" s="21">
        <f t="shared" si="10"/>
        <v>0</v>
      </c>
      <c r="U26" s="21">
        <f t="shared" si="11"/>
        <v>0</v>
      </c>
      <c r="V26" s="23"/>
      <c r="W26" s="26">
        <f t="shared" si="12"/>
        <v>0</v>
      </c>
      <c r="X26" s="26">
        <f t="shared" si="13"/>
        <v>0</v>
      </c>
      <c r="Y26" s="23"/>
      <c r="Z26" s="26">
        <f t="shared" si="14"/>
        <v>0</v>
      </c>
      <c r="AA26" s="26">
        <f t="shared" si="15"/>
        <v>0</v>
      </c>
      <c r="AB26" s="23"/>
      <c r="AC26" s="26">
        <f t="shared" si="16"/>
        <v>0</v>
      </c>
      <c r="AD26" s="26">
        <f t="shared" si="17"/>
        <v>0</v>
      </c>
      <c r="AE26" s="27"/>
      <c r="AF26" s="26">
        <f t="shared" si="18"/>
        <v>0</v>
      </c>
      <c r="AG26" s="26">
        <f t="shared" si="19"/>
        <v>0</v>
      </c>
      <c r="AH26" s="23"/>
      <c r="AI26" s="26">
        <f t="shared" si="20"/>
        <v>0</v>
      </c>
      <c r="AJ26" s="26">
        <f t="shared" si="21"/>
        <v>0</v>
      </c>
      <c r="AK26" s="27"/>
      <c r="AL26" s="26">
        <f t="shared" si="22"/>
        <v>0</v>
      </c>
      <c r="AM26" s="26">
        <f t="shared" si="23"/>
        <v>0</v>
      </c>
      <c r="AN26" s="27"/>
      <c r="AO26" s="26">
        <f t="shared" si="24"/>
        <v>0</v>
      </c>
      <c r="AP26" s="26">
        <f t="shared" si="25"/>
        <v>0</v>
      </c>
      <c r="AQ26" s="27"/>
      <c r="AR26" s="26">
        <f t="shared" si="26"/>
        <v>0</v>
      </c>
      <c r="AS26" s="26">
        <f t="shared" si="27"/>
        <v>0</v>
      </c>
      <c r="AT26" s="27"/>
      <c r="AU26" s="26">
        <f t="shared" si="28"/>
        <v>0</v>
      </c>
      <c r="AV26" s="26">
        <f t="shared" si="29"/>
        <v>0</v>
      </c>
      <c r="AW26" s="25"/>
      <c r="AX26" s="26">
        <f t="shared" si="30"/>
        <v>0</v>
      </c>
      <c r="AY26" s="26">
        <f t="shared" si="31"/>
        <v>0</v>
      </c>
      <c r="AZ26" s="23"/>
      <c r="BA26" s="26">
        <f t="shared" si="32"/>
        <v>0</v>
      </c>
      <c r="BB26" s="26">
        <f t="shared" si="33"/>
        <v>0</v>
      </c>
      <c r="BC26" s="4"/>
    </row>
    <row r="27" spans="1:55" s="2" customFormat="1" ht="18.75" customHeight="1">
      <c r="A27" s="16">
        <f t="shared" si="34"/>
        <v>33</v>
      </c>
      <c r="B27" s="17" t="s">
        <v>22</v>
      </c>
      <c r="C27" s="18">
        <f t="shared" si="35"/>
        <v>33.9</v>
      </c>
      <c r="D27" s="23">
        <v>1</v>
      </c>
      <c r="E27" s="21">
        <f t="shared" si="0"/>
        <v>33.5</v>
      </c>
      <c r="F27" s="21">
        <f t="shared" si="1"/>
        <v>401.94186671452309</v>
      </c>
      <c r="G27" s="23">
        <v>10</v>
      </c>
      <c r="H27" s="21">
        <f t="shared" si="2"/>
        <v>335</v>
      </c>
      <c r="I27" s="21">
        <f t="shared" si="3"/>
        <v>4019.4186671452308</v>
      </c>
      <c r="J27" s="23"/>
      <c r="K27" s="21">
        <f t="shared" si="4"/>
        <v>0</v>
      </c>
      <c r="L27" s="21">
        <f t="shared" si="5"/>
        <v>0</v>
      </c>
      <c r="M27" s="23"/>
      <c r="N27" s="21">
        <f t="shared" si="6"/>
        <v>0</v>
      </c>
      <c r="O27" s="21">
        <f t="shared" si="7"/>
        <v>0</v>
      </c>
      <c r="P27" s="23"/>
      <c r="Q27" s="21">
        <f t="shared" si="8"/>
        <v>0</v>
      </c>
      <c r="R27" s="21">
        <f t="shared" si="9"/>
        <v>0</v>
      </c>
      <c r="S27" s="23"/>
      <c r="T27" s="21">
        <f t="shared" si="10"/>
        <v>0</v>
      </c>
      <c r="U27" s="21">
        <f t="shared" si="11"/>
        <v>0</v>
      </c>
      <c r="V27" s="23"/>
      <c r="W27" s="21">
        <f t="shared" si="12"/>
        <v>0</v>
      </c>
      <c r="X27" s="21">
        <f t="shared" si="13"/>
        <v>0</v>
      </c>
      <c r="Y27" s="23"/>
      <c r="Z27" s="21">
        <f t="shared" si="14"/>
        <v>0</v>
      </c>
      <c r="AA27" s="21">
        <f t="shared" si="15"/>
        <v>0</v>
      </c>
      <c r="AB27" s="23"/>
      <c r="AC27" s="21">
        <f t="shared" si="16"/>
        <v>0</v>
      </c>
      <c r="AD27" s="21">
        <f t="shared" si="17"/>
        <v>0</v>
      </c>
      <c r="AE27" s="25"/>
      <c r="AF27" s="21">
        <f t="shared" si="18"/>
        <v>0</v>
      </c>
      <c r="AG27" s="21">
        <f t="shared" si="19"/>
        <v>0</v>
      </c>
      <c r="AH27" s="25"/>
      <c r="AI27" s="21">
        <f t="shared" si="20"/>
        <v>0</v>
      </c>
      <c r="AJ27" s="21">
        <f t="shared" si="21"/>
        <v>0</v>
      </c>
      <c r="AK27" s="25"/>
      <c r="AL27" s="21">
        <f t="shared" si="22"/>
        <v>0</v>
      </c>
      <c r="AM27" s="21">
        <f t="shared" si="23"/>
        <v>0</v>
      </c>
      <c r="AN27" s="25"/>
      <c r="AO27" s="21">
        <f t="shared" si="24"/>
        <v>0</v>
      </c>
      <c r="AP27" s="21">
        <f t="shared" si="25"/>
        <v>0</v>
      </c>
      <c r="AQ27" s="25"/>
      <c r="AR27" s="21">
        <f t="shared" si="26"/>
        <v>0</v>
      </c>
      <c r="AS27" s="21">
        <f t="shared" si="27"/>
        <v>0</v>
      </c>
      <c r="AT27" s="25"/>
      <c r="AU27" s="21">
        <f t="shared" si="28"/>
        <v>0</v>
      </c>
      <c r="AV27" s="21">
        <f t="shared" si="29"/>
        <v>0</v>
      </c>
      <c r="AW27" s="25"/>
      <c r="AX27" s="21">
        <f t="shared" si="30"/>
        <v>0</v>
      </c>
      <c r="AY27" s="21">
        <f t="shared" si="31"/>
        <v>0</v>
      </c>
      <c r="AZ27" s="23"/>
      <c r="BA27" s="21">
        <f t="shared" si="32"/>
        <v>0</v>
      </c>
      <c r="BB27" s="21">
        <f t="shared" si="33"/>
        <v>0</v>
      </c>
      <c r="BC27" s="4"/>
    </row>
    <row r="28" spans="1:55" s="2" customFormat="1" ht="18.75" customHeight="1">
      <c r="A28" s="16">
        <f t="shared" si="34"/>
        <v>34</v>
      </c>
      <c r="B28" s="17" t="s">
        <v>22</v>
      </c>
      <c r="C28" s="18">
        <f t="shared" si="35"/>
        <v>34.9</v>
      </c>
      <c r="D28" s="23">
        <v>4</v>
      </c>
      <c r="E28" s="21">
        <f t="shared" si="0"/>
        <v>138</v>
      </c>
      <c r="F28" s="21">
        <f t="shared" si="1"/>
        <v>1776.4473646642966</v>
      </c>
      <c r="G28" s="23">
        <v>1</v>
      </c>
      <c r="H28" s="21">
        <f t="shared" si="2"/>
        <v>34.5</v>
      </c>
      <c r="I28" s="21">
        <f t="shared" si="3"/>
        <v>444.11184116607416</v>
      </c>
      <c r="J28" s="23"/>
      <c r="K28" s="21">
        <f t="shared" si="4"/>
        <v>0</v>
      </c>
      <c r="L28" s="21">
        <f t="shared" si="5"/>
        <v>0</v>
      </c>
      <c r="M28" s="23"/>
      <c r="N28" s="21">
        <f t="shared" si="6"/>
        <v>0</v>
      </c>
      <c r="O28" s="21">
        <f t="shared" si="7"/>
        <v>0</v>
      </c>
      <c r="P28" s="23"/>
      <c r="Q28" s="21">
        <f t="shared" si="8"/>
        <v>0</v>
      </c>
      <c r="R28" s="21">
        <f t="shared" si="9"/>
        <v>0</v>
      </c>
      <c r="S28" s="23"/>
      <c r="T28" s="21">
        <f t="shared" si="10"/>
        <v>0</v>
      </c>
      <c r="U28" s="21">
        <f t="shared" si="11"/>
        <v>0</v>
      </c>
      <c r="V28" s="23"/>
      <c r="W28" s="21">
        <f t="shared" si="12"/>
        <v>0</v>
      </c>
      <c r="X28" s="21">
        <f t="shared" si="13"/>
        <v>0</v>
      </c>
      <c r="Y28" s="23"/>
      <c r="Z28" s="21">
        <f t="shared" si="14"/>
        <v>0</v>
      </c>
      <c r="AA28" s="21">
        <f t="shared" si="15"/>
        <v>0</v>
      </c>
      <c r="AB28" s="25"/>
      <c r="AC28" s="21">
        <f t="shared" si="16"/>
        <v>0</v>
      </c>
      <c r="AD28" s="21">
        <f t="shared" si="17"/>
        <v>0</v>
      </c>
      <c r="AE28" s="25"/>
      <c r="AF28" s="21">
        <f t="shared" si="18"/>
        <v>0</v>
      </c>
      <c r="AG28" s="21">
        <f t="shared" si="19"/>
        <v>0</v>
      </c>
      <c r="AH28" s="25"/>
      <c r="AI28" s="21">
        <f t="shared" si="20"/>
        <v>0</v>
      </c>
      <c r="AJ28" s="21">
        <f t="shared" si="21"/>
        <v>0</v>
      </c>
      <c r="AK28" s="25"/>
      <c r="AL28" s="21">
        <f t="shared" si="22"/>
        <v>0</v>
      </c>
      <c r="AM28" s="21">
        <f t="shared" si="23"/>
        <v>0</v>
      </c>
      <c r="AN28" s="25"/>
      <c r="AO28" s="21">
        <f t="shared" si="24"/>
        <v>0</v>
      </c>
      <c r="AP28" s="21">
        <f t="shared" si="25"/>
        <v>0</v>
      </c>
      <c r="AQ28" s="25"/>
      <c r="AR28" s="21">
        <f t="shared" si="26"/>
        <v>0</v>
      </c>
      <c r="AS28" s="21">
        <f t="shared" si="27"/>
        <v>0</v>
      </c>
      <c r="AT28" s="25"/>
      <c r="AU28" s="21">
        <f t="shared" si="28"/>
        <v>0</v>
      </c>
      <c r="AV28" s="21">
        <f t="shared" si="29"/>
        <v>0</v>
      </c>
      <c r="AW28" s="25"/>
      <c r="AX28" s="21">
        <f t="shared" si="30"/>
        <v>0</v>
      </c>
      <c r="AY28" s="21">
        <f t="shared" si="31"/>
        <v>0</v>
      </c>
      <c r="AZ28" s="23"/>
      <c r="BA28" s="21">
        <f t="shared" si="32"/>
        <v>0</v>
      </c>
      <c r="BB28" s="21">
        <f t="shared" si="33"/>
        <v>0</v>
      </c>
      <c r="BC28" s="4"/>
    </row>
    <row r="29" spans="1:55" s="2" customFormat="1" ht="18.75" customHeight="1">
      <c r="A29" s="16">
        <f t="shared" si="34"/>
        <v>35</v>
      </c>
      <c r="B29" s="17" t="s">
        <v>22</v>
      </c>
      <c r="C29" s="18">
        <f t="shared" si="35"/>
        <v>35.9</v>
      </c>
      <c r="D29" s="23">
        <v>4</v>
      </c>
      <c r="E29" s="21">
        <f t="shared" si="0"/>
        <v>142</v>
      </c>
      <c r="F29" s="21">
        <f t="shared" si="1"/>
        <v>1957.2365000226685</v>
      </c>
      <c r="G29" s="23"/>
      <c r="H29" s="21">
        <f t="shared" si="2"/>
        <v>0</v>
      </c>
      <c r="I29" s="21">
        <f t="shared" si="3"/>
        <v>0</v>
      </c>
      <c r="J29" s="23"/>
      <c r="K29" s="21">
        <f t="shared" si="4"/>
        <v>0</v>
      </c>
      <c r="L29" s="21">
        <f t="shared" si="5"/>
        <v>0</v>
      </c>
      <c r="M29" s="23"/>
      <c r="N29" s="21">
        <f t="shared" si="6"/>
        <v>0</v>
      </c>
      <c r="O29" s="21">
        <f t="shared" si="7"/>
        <v>0</v>
      </c>
      <c r="P29" s="23"/>
      <c r="Q29" s="21">
        <f t="shared" si="8"/>
        <v>0</v>
      </c>
      <c r="R29" s="21">
        <f t="shared" si="9"/>
        <v>0</v>
      </c>
      <c r="S29" s="23"/>
      <c r="T29" s="21">
        <f t="shared" si="10"/>
        <v>0</v>
      </c>
      <c r="U29" s="21">
        <f t="shared" si="11"/>
        <v>0</v>
      </c>
      <c r="V29" s="23"/>
      <c r="W29" s="21">
        <f t="shared" si="12"/>
        <v>0</v>
      </c>
      <c r="X29" s="21">
        <f t="shared" si="13"/>
        <v>0</v>
      </c>
      <c r="Y29" s="23"/>
      <c r="Z29" s="21">
        <f t="shared" si="14"/>
        <v>0</v>
      </c>
      <c r="AA29" s="21">
        <f t="shared" si="15"/>
        <v>0</v>
      </c>
      <c r="AB29" s="25"/>
      <c r="AC29" s="21">
        <f t="shared" si="16"/>
        <v>0</v>
      </c>
      <c r="AD29" s="21">
        <f t="shared" si="17"/>
        <v>0</v>
      </c>
      <c r="AE29" s="25"/>
      <c r="AF29" s="21">
        <f t="shared" si="18"/>
        <v>0</v>
      </c>
      <c r="AG29" s="21">
        <f t="shared" si="19"/>
        <v>0</v>
      </c>
      <c r="AH29" s="25"/>
      <c r="AI29" s="21">
        <f t="shared" si="20"/>
        <v>0</v>
      </c>
      <c r="AJ29" s="21">
        <f t="shared" si="21"/>
        <v>0</v>
      </c>
      <c r="AK29" s="25"/>
      <c r="AL29" s="21">
        <f t="shared" si="22"/>
        <v>0</v>
      </c>
      <c r="AM29" s="21">
        <f t="shared" si="23"/>
        <v>0</v>
      </c>
      <c r="AN29" s="25"/>
      <c r="AO29" s="21">
        <f t="shared" si="24"/>
        <v>0</v>
      </c>
      <c r="AP29" s="21">
        <f t="shared" si="25"/>
        <v>0</v>
      </c>
      <c r="AQ29" s="25"/>
      <c r="AR29" s="21">
        <f t="shared" si="26"/>
        <v>0</v>
      </c>
      <c r="AS29" s="21">
        <f t="shared" si="27"/>
        <v>0</v>
      </c>
      <c r="AT29" s="25"/>
      <c r="AU29" s="21">
        <f t="shared" si="28"/>
        <v>0</v>
      </c>
      <c r="AV29" s="21">
        <f t="shared" si="29"/>
        <v>0</v>
      </c>
      <c r="AW29" s="25"/>
      <c r="AX29" s="21">
        <f t="shared" si="30"/>
        <v>0</v>
      </c>
      <c r="AY29" s="21">
        <f t="shared" si="31"/>
        <v>0</v>
      </c>
      <c r="AZ29" s="23"/>
      <c r="BA29" s="21">
        <f t="shared" si="32"/>
        <v>0</v>
      </c>
      <c r="BB29" s="21">
        <f t="shared" si="33"/>
        <v>0</v>
      </c>
      <c r="BC29" s="4"/>
    </row>
    <row r="30" spans="1:55" s="2" customFormat="1" ht="18.75" customHeight="1">
      <c r="A30" s="16">
        <f t="shared" si="34"/>
        <v>36</v>
      </c>
      <c r="B30" s="17" t="s">
        <v>22</v>
      </c>
      <c r="C30" s="18">
        <f t="shared" si="35"/>
        <v>36.9</v>
      </c>
      <c r="D30" s="23">
        <v>2</v>
      </c>
      <c r="E30" s="21">
        <f t="shared" si="0"/>
        <v>73</v>
      </c>
      <c r="F30" s="21">
        <f t="shared" si="1"/>
        <v>1075.3130756001424</v>
      </c>
      <c r="G30" s="23"/>
      <c r="H30" s="21">
        <f t="shared" si="2"/>
        <v>0</v>
      </c>
      <c r="I30" s="21">
        <f t="shared" si="3"/>
        <v>0</v>
      </c>
      <c r="J30" s="25"/>
      <c r="K30" s="21">
        <f t="shared" si="4"/>
        <v>0</v>
      </c>
      <c r="L30" s="21">
        <f t="shared" si="5"/>
        <v>0</v>
      </c>
      <c r="M30" s="25"/>
      <c r="N30" s="21">
        <f t="shared" si="6"/>
        <v>0</v>
      </c>
      <c r="O30" s="21">
        <f t="shared" si="7"/>
        <v>0</v>
      </c>
      <c r="P30" s="23"/>
      <c r="Q30" s="21">
        <f t="shared" si="8"/>
        <v>0</v>
      </c>
      <c r="R30" s="21">
        <f t="shared" si="9"/>
        <v>0</v>
      </c>
      <c r="S30" s="23"/>
      <c r="T30" s="21">
        <f t="shared" si="10"/>
        <v>0</v>
      </c>
      <c r="U30" s="21">
        <f t="shared" si="11"/>
        <v>0</v>
      </c>
      <c r="V30" s="23"/>
      <c r="W30" s="21">
        <f t="shared" si="12"/>
        <v>0</v>
      </c>
      <c r="X30" s="21">
        <f t="shared" si="13"/>
        <v>0</v>
      </c>
      <c r="Y30" s="23"/>
      <c r="Z30" s="21">
        <f t="shared" si="14"/>
        <v>0</v>
      </c>
      <c r="AA30" s="21">
        <f t="shared" si="15"/>
        <v>0</v>
      </c>
      <c r="AB30" s="25"/>
      <c r="AC30" s="21">
        <f t="shared" si="16"/>
        <v>0</v>
      </c>
      <c r="AD30" s="21">
        <f t="shared" si="17"/>
        <v>0</v>
      </c>
      <c r="AE30" s="25"/>
      <c r="AF30" s="21">
        <f t="shared" si="18"/>
        <v>0</v>
      </c>
      <c r="AG30" s="21">
        <f t="shared" si="19"/>
        <v>0</v>
      </c>
      <c r="AH30" s="25"/>
      <c r="AI30" s="21">
        <f t="shared" si="20"/>
        <v>0</v>
      </c>
      <c r="AJ30" s="21">
        <f t="shared" si="21"/>
        <v>0</v>
      </c>
      <c r="AK30" s="25"/>
      <c r="AL30" s="21">
        <f t="shared" si="22"/>
        <v>0</v>
      </c>
      <c r="AM30" s="21">
        <f t="shared" si="23"/>
        <v>0</v>
      </c>
      <c r="AN30" s="25"/>
      <c r="AO30" s="21">
        <f t="shared" si="24"/>
        <v>0</v>
      </c>
      <c r="AP30" s="21">
        <f t="shared" si="25"/>
        <v>0</v>
      </c>
      <c r="AQ30" s="25"/>
      <c r="AR30" s="21">
        <f t="shared" si="26"/>
        <v>0</v>
      </c>
      <c r="AS30" s="21">
        <f t="shared" si="27"/>
        <v>0</v>
      </c>
      <c r="AT30" s="25"/>
      <c r="AU30" s="21">
        <f t="shared" si="28"/>
        <v>0</v>
      </c>
      <c r="AV30" s="21">
        <f t="shared" si="29"/>
        <v>0</v>
      </c>
      <c r="AW30" s="25"/>
      <c r="AX30" s="21">
        <f t="shared" si="30"/>
        <v>0</v>
      </c>
      <c r="AY30" s="21">
        <f t="shared" si="31"/>
        <v>0</v>
      </c>
      <c r="AZ30" s="23"/>
      <c r="BA30" s="21">
        <f t="shared" si="32"/>
        <v>0</v>
      </c>
      <c r="BB30" s="21">
        <f t="shared" si="33"/>
        <v>0</v>
      </c>
      <c r="BC30" s="4"/>
    </row>
    <row r="31" spans="1:55" s="2" customFormat="1" ht="18.75" customHeight="1">
      <c r="A31" s="16">
        <f t="shared" si="34"/>
        <v>37</v>
      </c>
      <c r="B31" s="17" t="s">
        <v>22</v>
      </c>
      <c r="C31" s="18">
        <f t="shared" si="35"/>
        <v>37.9</v>
      </c>
      <c r="D31" s="23">
        <v>4</v>
      </c>
      <c r="E31" s="21">
        <f t="shared" si="0"/>
        <v>150</v>
      </c>
      <c r="F31" s="21">
        <f t="shared" si="1"/>
        <v>2357.1130509704531</v>
      </c>
      <c r="G31" s="28"/>
      <c r="H31" s="21">
        <f t="shared" si="2"/>
        <v>0</v>
      </c>
      <c r="I31" s="21">
        <f t="shared" si="3"/>
        <v>0</v>
      </c>
      <c r="J31" s="25"/>
      <c r="K31" s="21">
        <f t="shared" si="4"/>
        <v>0</v>
      </c>
      <c r="L31" s="21">
        <f t="shared" si="5"/>
        <v>0</v>
      </c>
      <c r="M31" s="25"/>
      <c r="N31" s="21">
        <f t="shared" si="6"/>
        <v>0</v>
      </c>
      <c r="O31" s="21">
        <f t="shared" si="7"/>
        <v>0</v>
      </c>
      <c r="P31" s="23"/>
      <c r="Q31" s="21">
        <f t="shared" si="8"/>
        <v>0</v>
      </c>
      <c r="R31" s="21">
        <f t="shared" si="9"/>
        <v>0</v>
      </c>
      <c r="S31" s="23"/>
      <c r="T31" s="21">
        <f t="shared" si="10"/>
        <v>0</v>
      </c>
      <c r="U31" s="21">
        <f t="shared" si="11"/>
        <v>0</v>
      </c>
      <c r="V31" s="25"/>
      <c r="W31" s="21">
        <f t="shared" si="12"/>
        <v>0</v>
      </c>
      <c r="X31" s="21">
        <f t="shared" si="13"/>
        <v>0</v>
      </c>
      <c r="Y31" s="25"/>
      <c r="Z31" s="21">
        <f t="shared" si="14"/>
        <v>0</v>
      </c>
      <c r="AA31" s="21">
        <f t="shared" si="15"/>
        <v>0</v>
      </c>
      <c r="AB31" s="25"/>
      <c r="AC31" s="21">
        <f t="shared" si="16"/>
        <v>0</v>
      </c>
      <c r="AD31" s="21">
        <f t="shared" si="17"/>
        <v>0</v>
      </c>
      <c r="AE31" s="25"/>
      <c r="AF31" s="21">
        <f t="shared" si="18"/>
        <v>0</v>
      </c>
      <c r="AG31" s="21">
        <f t="shared" si="19"/>
        <v>0</v>
      </c>
      <c r="AH31" s="25"/>
      <c r="AI31" s="21">
        <f t="shared" si="20"/>
        <v>0</v>
      </c>
      <c r="AJ31" s="21">
        <f t="shared" si="21"/>
        <v>0</v>
      </c>
      <c r="AK31" s="25"/>
      <c r="AL31" s="21">
        <f t="shared" si="22"/>
        <v>0</v>
      </c>
      <c r="AM31" s="21">
        <f t="shared" si="23"/>
        <v>0</v>
      </c>
      <c r="AN31" s="25"/>
      <c r="AO31" s="21">
        <f t="shared" si="24"/>
        <v>0</v>
      </c>
      <c r="AP31" s="21">
        <f t="shared" si="25"/>
        <v>0</v>
      </c>
      <c r="AQ31" s="25"/>
      <c r="AR31" s="21">
        <f t="shared" si="26"/>
        <v>0</v>
      </c>
      <c r="AS31" s="21">
        <f t="shared" si="27"/>
        <v>0</v>
      </c>
      <c r="AT31" s="25"/>
      <c r="AU31" s="21">
        <f t="shared" si="28"/>
        <v>0</v>
      </c>
      <c r="AV31" s="21">
        <f t="shared" si="29"/>
        <v>0</v>
      </c>
      <c r="AW31" s="25"/>
      <c r="AX31" s="21">
        <f t="shared" si="30"/>
        <v>0</v>
      </c>
      <c r="AY31" s="21">
        <f t="shared" si="31"/>
        <v>0</v>
      </c>
      <c r="AZ31" s="23"/>
      <c r="BA31" s="21">
        <f t="shared" si="32"/>
        <v>0</v>
      </c>
      <c r="BB31" s="21">
        <f t="shared" si="33"/>
        <v>0</v>
      </c>
      <c r="BC31" s="4"/>
    </row>
    <row r="32" spans="1:55" s="2" customFormat="1" ht="18.75" customHeight="1">
      <c r="A32" s="16">
        <f t="shared" si="34"/>
        <v>38</v>
      </c>
      <c r="B32" s="17" t="s">
        <v>22</v>
      </c>
      <c r="C32" s="18">
        <f t="shared" si="35"/>
        <v>38.9</v>
      </c>
      <c r="D32" s="23"/>
      <c r="E32" s="21">
        <f t="shared" si="0"/>
        <v>0</v>
      </c>
      <c r="F32" s="21">
        <f t="shared" si="1"/>
        <v>0</v>
      </c>
      <c r="G32" s="25"/>
      <c r="H32" s="21">
        <f t="shared" si="2"/>
        <v>0</v>
      </c>
      <c r="I32" s="21">
        <f t="shared" si="3"/>
        <v>0</v>
      </c>
      <c r="J32" s="25"/>
      <c r="K32" s="21">
        <f t="shared" si="4"/>
        <v>0</v>
      </c>
      <c r="L32" s="21">
        <f t="shared" si="5"/>
        <v>0</v>
      </c>
      <c r="M32" s="25"/>
      <c r="N32" s="21">
        <f t="shared" si="6"/>
        <v>0</v>
      </c>
      <c r="O32" s="21">
        <f t="shared" si="7"/>
        <v>0</v>
      </c>
      <c r="P32" s="25"/>
      <c r="Q32" s="21">
        <f t="shared" si="8"/>
        <v>0</v>
      </c>
      <c r="R32" s="21">
        <f t="shared" si="9"/>
        <v>0</v>
      </c>
      <c r="S32" s="23"/>
      <c r="T32" s="21">
        <f t="shared" si="10"/>
        <v>0</v>
      </c>
      <c r="U32" s="21">
        <f t="shared" si="11"/>
        <v>0</v>
      </c>
      <c r="V32" s="25"/>
      <c r="W32" s="21">
        <f t="shared" si="12"/>
        <v>0</v>
      </c>
      <c r="X32" s="21">
        <f t="shared" si="13"/>
        <v>0</v>
      </c>
      <c r="Y32" s="25"/>
      <c r="Z32" s="21">
        <f t="shared" si="14"/>
        <v>0</v>
      </c>
      <c r="AA32" s="21">
        <f t="shared" si="15"/>
        <v>0</v>
      </c>
      <c r="AB32" s="25"/>
      <c r="AC32" s="21">
        <f t="shared" si="16"/>
        <v>0</v>
      </c>
      <c r="AD32" s="21">
        <f t="shared" si="17"/>
        <v>0</v>
      </c>
      <c r="AE32" s="25"/>
      <c r="AF32" s="21">
        <f t="shared" si="18"/>
        <v>0</v>
      </c>
      <c r="AG32" s="21">
        <f t="shared" si="19"/>
        <v>0</v>
      </c>
      <c r="AH32" s="25"/>
      <c r="AI32" s="21">
        <f t="shared" si="20"/>
        <v>0</v>
      </c>
      <c r="AJ32" s="21">
        <f t="shared" si="21"/>
        <v>0</v>
      </c>
      <c r="AK32" s="25"/>
      <c r="AL32" s="21">
        <f t="shared" si="22"/>
        <v>0</v>
      </c>
      <c r="AM32" s="21">
        <f t="shared" si="23"/>
        <v>0</v>
      </c>
      <c r="AN32" s="25"/>
      <c r="AO32" s="21">
        <f t="shared" si="24"/>
        <v>0</v>
      </c>
      <c r="AP32" s="21">
        <f t="shared" si="25"/>
        <v>0</v>
      </c>
      <c r="AQ32" s="25"/>
      <c r="AR32" s="21">
        <f t="shared" si="26"/>
        <v>0</v>
      </c>
      <c r="AS32" s="21">
        <f t="shared" si="27"/>
        <v>0</v>
      </c>
      <c r="AT32" s="25"/>
      <c r="AU32" s="21">
        <f t="shared" si="28"/>
        <v>0</v>
      </c>
      <c r="AV32" s="21">
        <f t="shared" si="29"/>
        <v>0</v>
      </c>
      <c r="AW32" s="25"/>
      <c r="AX32" s="21">
        <f t="shared" si="30"/>
        <v>0</v>
      </c>
      <c r="AY32" s="21">
        <f t="shared" si="31"/>
        <v>0</v>
      </c>
      <c r="AZ32" s="23"/>
      <c r="BA32" s="21">
        <f t="shared" si="32"/>
        <v>0</v>
      </c>
      <c r="BB32" s="21">
        <f t="shared" si="33"/>
        <v>0</v>
      </c>
      <c r="BC32" s="4"/>
    </row>
    <row r="33" spans="1:55" s="2" customFormat="1" ht="18.75" customHeight="1">
      <c r="A33" s="16">
        <f t="shared" si="34"/>
        <v>39</v>
      </c>
      <c r="B33" s="17" t="s">
        <v>22</v>
      </c>
      <c r="C33" s="18">
        <f t="shared" si="35"/>
        <v>39.9</v>
      </c>
      <c r="D33" s="25"/>
      <c r="E33" s="21">
        <f t="shared" si="0"/>
        <v>0</v>
      </c>
      <c r="F33" s="21">
        <f t="shared" si="1"/>
        <v>0</v>
      </c>
      <c r="G33" s="25"/>
      <c r="H33" s="21">
        <f t="shared" si="2"/>
        <v>0</v>
      </c>
      <c r="I33" s="21">
        <f t="shared" si="3"/>
        <v>0</v>
      </c>
      <c r="J33" s="25"/>
      <c r="K33" s="21">
        <f t="shared" si="4"/>
        <v>0</v>
      </c>
      <c r="L33" s="21">
        <f t="shared" si="5"/>
        <v>0</v>
      </c>
      <c r="M33" s="25"/>
      <c r="N33" s="21">
        <f t="shared" si="6"/>
        <v>0</v>
      </c>
      <c r="O33" s="21">
        <f t="shared" si="7"/>
        <v>0</v>
      </c>
      <c r="P33" s="25"/>
      <c r="Q33" s="21">
        <f t="shared" si="8"/>
        <v>0</v>
      </c>
      <c r="R33" s="21">
        <f t="shared" si="9"/>
        <v>0</v>
      </c>
      <c r="S33" s="23"/>
      <c r="T33" s="21">
        <f t="shared" si="10"/>
        <v>0</v>
      </c>
      <c r="U33" s="21">
        <f t="shared" si="11"/>
        <v>0</v>
      </c>
      <c r="V33" s="25"/>
      <c r="W33" s="21">
        <f t="shared" si="12"/>
        <v>0</v>
      </c>
      <c r="X33" s="21">
        <f t="shared" si="13"/>
        <v>0</v>
      </c>
      <c r="Y33" s="25"/>
      <c r="Z33" s="21">
        <f t="shared" si="14"/>
        <v>0</v>
      </c>
      <c r="AA33" s="21">
        <f t="shared" si="15"/>
        <v>0</v>
      </c>
      <c r="AB33" s="25"/>
      <c r="AC33" s="21">
        <f t="shared" si="16"/>
        <v>0</v>
      </c>
      <c r="AD33" s="21">
        <f t="shared" si="17"/>
        <v>0</v>
      </c>
      <c r="AE33" s="25"/>
      <c r="AF33" s="21">
        <f t="shared" si="18"/>
        <v>0</v>
      </c>
      <c r="AG33" s="21">
        <f t="shared" si="19"/>
        <v>0</v>
      </c>
      <c r="AH33" s="25"/>
      <c r="AI33" s="21">
        <f t="shared" si="20"/>
        <v>0</v>
      </c>
      <c r="AJ33" s="21">
        <f t="shared" si="21"/>
        <v>0</v>
      </c>
      <c r="AK33" s="25"/>
      <c r="AL33" s="21">
        <f t="shared" si="22"/>
        <v>0</v>
      </c>
      <c r="AM33" s="21">
        <f t="shared" si="23"/>
        <v>0</v>
      </c>
      <c r="AN33" s="25"/>
      <c r="AO33" s="21">
        <f t="shared" si="24"/>
        <v>0</v>
      </c>
      <c r="AP33" s="21">
        <f t="shared" si="25"/>
        <v>0</v>
      </c>
      <c r="AQ33" s="25"/>
      <c r="AR33" s="21">
        <f t="shared" si="26"/>
        <v>0</v>
      </c>
      <c r="AS33" s="21">
        <f t="shared" si="27"/>
        <v>0</v>
      </c>
      <c r="AT33" s="25"/>
      <c r="AU33" s="21">
        <f t="shared" si="28"/>
        <v>0</v>
      </c>
      <c r="AV33" s="21">
        <f t="shared" si="29"/>
        <v>0</v>
      </c>
      <c r="AW33" s="25"/>
      <c r="AX33" s="21">
        <f t="shared" si="30"/>
        <v>0</v>
      </c>
      <c r="AY33" s="21">
        <f t="shared" si="31"/>
        <v>0</v>
      </c>
      <c r="AZ33" s="23"/>
      <c r="BA33" s="21">
        <f t="shared" si="32"/>
        <v>0</v>
      </c>
      <c r="BB33" s="21">
        <f t="shared" si="33"/>
        <v>0</v>
      </c>
      <c r="BC33" s="4"/>
    </row>
    <row r="34" spans="1:55" s="2" customFormat="1" ht="18.75" customHeight="1">
      <c r="A34" s="16">
        <f t="shared" si="34"/>
        <v>40</v>
      </c>
      <c r="B34" s="17" t="s">
        <v>22</v>
      </c>
      <c r="C34" s="18">
        <f t="shared" si="35"/>
        <v>40.9</v>
      </c>
      <c r="D34" s="25"/>
      <c r="E34" s="21">
        <f t="shared" si="0"/>
        <v>0</v>
      </c>
      <c r="F34" s="21">
        <f t="shared" si="1"/>
        <v>0</v>
      </c>
      <c r="G34" s="25"/>
      <c r="H34" s="21">
        <f t="shared" si="2"/>
        <v>0</v>
      </c>
      <c r="I34" s="21">
        <f t="shared" si="3"/>
        <v>0</v>
      </c>
      <c r="J34" s="25"/>
      <c r="K34" s="21">
        <f t="shared" si="4"/>
        <v>0</v>
      </c>
      <c r="L34" s="21">
        <f t="shared" si="5"/>
        <v>0</v>
      </c>
      <c r="M34" s="25"/>
      <c r="N34" s="21">
        <f t="shared" si="6"/>
        <v>0</v>
      </c>
      <c r="O34" s="21">
        <f t="shared" si="7"/>
        <v>0</v>
      </c>
      <c r="P34" s="25"/>
      <c r="Q34" s="21">
        <f t="shared" si="8"/>
        <v>0</v>
      </c>
      <c r="R34" s="21">
        <f t="shared" si="9"/>
        <v>0</v>
      </c>
      <c r="S34" s="25"/>
      <c r="T34" s="21">
        <f t="shared" si="10"/>
        <v>0</v>
      </c>
      <c r="U34" s="21">
        <f t="shared" si="11"/>
        <v>0</v>
      </c>
      <c r="V34" s="25"/>
      <c r="W34" s="21">
        <f t="shared" si="12"/>
        <v>0</v>
      </c>
      <c r="X34" s="21">
        <f t="shared" si="13"/>
        <v>0</v>
      </c>
      <c r="Y34" s="25"/>
      <c r="Z34" s="21">
        <f t="shared" si="14"/>
        <v>0</v>
      </c>
      <c r="AA34" s="21">
        <f t="shared" si="15"/>
        <v>0</v>
      </c>
      <c r="AB34" s="25"/>
      <c r="AC34" s="21">
        <f t="shared" si="16"/>
        <v>0</v>
      </c>
      <c r="AD34" s="21">
        <f t="shared" si="17"/>
        <v>0</v>
      </c>
      <c r="AE34" s="25"/>
      <c r="AF34" s="21">
        <f t="shared" si="18"/>
        <v>0</v>
      </c>
      <c r="AG34" s="21">
        <f t="shared" si="19"/>
        <v>0</v>
      </c>
      <c r="AH34" s="25"/>
      <c r="AI34" s="21">
        <f t="shared" si="20"/>
        <v>0</v>
      </c>
      <c r="AJ34" s="21">
        <f t="shared" si="21"/>
        <v>0</v>
      </c>
      <c r="AK34" s="25"/>
      <c r="AL34" s="21">
        <f t="shared" si="22"/>
        <v>0</v>
      </c>
      <c r="AM34" s="21">
        <f t="shared" si="23"/>
        <v>0</v>
      </c>
      <c r="AN34" s="25"/>
      <c r="AO34" s="21">
        <f t="shared" si="24"/>
        <v>0</v>
      </c>
      <c r="AP34" s="21">
        <f t="shared" si="25"/>
        <v>0</v>
      </c>
      <c r="AQ34" s="25"/>
      <c r="AR34" s="21">
        <f t="shared" si="26"/>
        <v>0</v>
      </c>
      <c r="AS34" s="21">
        <f t="shared" si="27"/>
        <v>0</v>
      </c>
      <c r="AT34" s="25"/>
      <c r="AU34" s="21">
        <f t="shared" si="28"/>
        <v>0</v>
      </c>
      <c r="AV34" s="21">
        <f t="shared" si="29"/>
        <v>0</v>
      </c>
      <c r="AW34" s="25"/>
      <c r="AX34" s="21">
        <f t="shared" si="30"/>
        <v>0</v>
      </c>
      <c r="AY34" s="21">
        <f t="shared" si="31"/>
        <v>0</v>
      </c>
      <c r="AZ34" s="23"/>
      <c r="BA34" s="21">
        <f t="shared" si="32"/>
        <v>0</v>
      </c>
      <c r="BB34" s="21">
        <f t="shared" si="33"/>
        <v>0</v>
      </c>
      <c r="BC34" s="4"/>
    </row>
    <row r="35" spans="1:55" s="2" customFormat="1" ht="18.75" customHeight="1">
      <c r="A35" s="16">
        <f t="shared" si="34"/>
        <v>41</v>
      </c>
      <c r="B35" s="17" t="s">
        <v>22</v>
      </c>
      <c r="C35" s="18">
        <f t="shared" si="35"/>
        <v>41.9</v>
      </c>
      <c r="D35" s="25"/>
      <c r="E35" s="21">
        <f t="shared" si="0"/>
        <v>0</v>
      </c>
      <c r="F35" s="21">
        <f t="shared" si="1"/>
        <v>0</v>
      </c>
      <c r="G35" s="25"/>
      <c r="H35" s="21">
        <f t="shared" si="2"/>
        <v>0</v>
      </c>
      <c r="I35" s="21">
        <f t="shared" si="3"/>
        <v>0</v>
      </c>
      <c r="J35" s="25"/>
      <c r="K35" s="21">
        <f t="shared" si="4"/>
        <v>0</v>
      </c>
      <c r="L35" s="21">
        <f t="shared" si="5"/>
        <v>0</v>
      </c>
      <c r="M35" s="25"/>
      <c r="N35" s="21">
        <f t="shared" si="6"/>
        <v>0</v>
      </c>
      <c r="O35" s="21">
        <f t="shared" si="7"/>
        <v>0</v>
      </c>
      <c r="P35" s="25"/>
      <c r="Q35" s="21">
        <f t="shared" si="8"/>
        <v>0</v>
      </c>
      <c r="R35" s="21">
        <f t="shared" si="9"/>
        <v>0</v>
      </c>
      <c r="S35" s="25"/>
      <c r="T35" s="21">
        <f t="shared" si="10"/>
        <v>0</v>
      </c>
      <c r="U35" s="21">
        <f t="shared" si="11"/>
        <v>0</v>
      </c>
      <c r="V35" s="25"/>
      <c r="W35" s="21">
        <f t="shared" si="12"/>
        <v>0</v>
      </c>
      <c r="X35" s="21">
        <f t="shared" si="13"/>
        <v>0</v>
      </c>
      <c r="Y35" s="25"/>
      <c r="Z35" s="21">
        <f t="shared" si="14"/>
        <v>0</v>
      </c>
      <c r="AA35" s="21">
        <f t="shared" si="15"/>
        <v>0</v>
      </c>
      <c r="AB35" s="25"/>
      <c r="AC35" s="21">
        <f t="shared" si="16"/>
        <v>0</v>
      </c>
      <c r="AD35" s="21">
        <f t="shared" si="17"/>
        <v>0</v>
      </c>
      <c r="AE35" s="25"/>
      <c r="AF35" s="21">
        <f t="shared" si="18"/>
        <v>0</v>
      </c>
      <c r="AG35" s="21">
        <f t="shared" si="19"/>
        <v>0</v>
      </c>
      <c r="AH35" s="25"/>
      <c r="AI35" s="21">
        <f t="shared" si="20"/>
        <v>0</v>
      </c>
      <c r="AJ35" s="21">
        <f t="shared" si="21"/>
        <v>0</v>
      </c>
      <c r="AK35" s="25"/>
      <c r="AL35" s="21">
        <f t="shared" si="22"/>
        <v>0</v>
      </c>
      <c r="AM35" s="21">
        <f t="shared" si="23"/>
        <v>0</v>
      </c>
      <c r="AN35" s="25"/>
      <c r="AO35" s="21">
        <f t="shared" si="24"/>
        <v>0</v>
      </c>
      <c r="AP35" s="21">
        <f t="shared" si="25"/>
        <v>0</v>
      </c>
      <c r="AQ35" s="25"/>
      <c r="AR35" s="21">
        <f t="shared" si="26"/>
        <v>0</v>
      </c>
      <c r="AS35" s="21">
        <f t="shared" si="27"/>
        <v>0</v>
      </c>
      <c r="AT35" s="25"/>
      <c r="AU35" s="21">
        <f t="shared" si="28"/>
        <v>0</v>
      </c>
      <c r="AV35" s="21">
        <f t="shared" si="29"/>
        <v>0</v>
      </c>
      <c r="AW35" s="25"/>
      <c r="AX35" s="21">
        <f t="shared" si="30"/>
        <v>0</v>
      </c>
      <c r="AY35" s="21">
        <f t="shared" si="31"/>
        <v>0</v>
      </c>
      <c r="AZ35" s="23"/>
      <c r="BA35" s="21">
        <f t="shared" si="32"/>
        <v>0</v>
      </c>
      <c r="BB35" s="21">
        <f t="shared" si="33"/>
        <v>0</v>
      </c>
      <c r="BC35" s="4"/>
    </row>
    <row r="36" spans="1:55" s="2" customFormat="1" ht="18.75" customHeight="1">
      <c r="A36" s="16">
        <f t="shared" si="34"/>
        <v>42</v>
      </c>
      <c r="B36" s="17" t="s">
        <v>22</v>
      </c>
      <c r="C36" s="18">
        <f t="shared" si="35"/>
        <v>42.9</v>
      </c>
      <c r="D36" s="25"/>
      <c r="E36" s="21">
        <f t="shared" si="0"/>
        <v>0</v>
      </c>
      <c r="F36" s="21">
        <f t="shared" si="1"/>
        <v>0</v>
      </c>
      <c r="G36" s="25"/>
      <c r="H36" s="21">
        <f t="shared" si="2"/>
        <v>0</v>
      </c>
      <c r="I36" s="21">
        <f t="shared" si="3"/>
        <v>0</v>
      </c>
      <c r="J36" s="25"/>
      <c r="K36" s="21">
        <f t="shared" si="4"/>
        <v>0</v>
      </c>
      <c r="L36" s="21">
        <f t="shared" si="5"/>
        <v>0</v>
      </c>
      <c r="M36" s="25"/>
      <c r="N36" s="21">
        <f t="shared" si="6"/>
        <v>0</v>
      </c>
      <c r="O36" s="21">
        <f t="shared" si="7"/>
        <v>0</v>
      </c>
      <c r="P36" s="25"/>
      <c r="Q36" s="21">
        <f t="shared" si="8"/>
        <v>0</v>
      </c>
      <c r="R36" s="21">
        <f t="shared" si="9"/>
        <v>0</v>
      </c>
      <c r="S36" s="25"/>
      <c r="T36" s="21">
        <f t="shared" si="10"/>
        <v>0</v>
      </c>
      <c r="U36" s="21">
        <f t="shared" si="11"/>
        <v>0</v>
      </c>
      <c r="V36" s="25"/>
      <c r="W36" s="21">
        <f t="shared" si="12"/>
        <v>0</v>
      </c>
      <c r="X36" s="21">
        <f t="shared" si="13"/>
        <v>0</v>
      </c>
      <c r="Y36" s="25"/>
      <c r="Z36" s="21">
        <f t="shared" si="14"/>
        <v>0</v>
      </c>
      <c r="AA36" s="21">
        <f t="shared" si="15"/>
        <v>0</v>
      </c>
      <c r="AB36" s="25"/>
      <c r="AC36" s="21">
        <f t="shared" si="16"/>
        <v>0</v>
      </c>
      <c r="AD36" s="21">
        <f t="shared" si="17"/>
        <v>0</v>
      </c>
      <c r="AE36" s="25"/>
      <c r="AF36" s="21">
        <f t="shared" si="18"/>
        <v>0</v>
      </c>
      <c r="AG36" s="21">
        <f t="shared" si="19"/>
        <v>0</v>
      </c>
      <c r="AH36" s="25"/>
      <c r="AI36" s="21">
        <f t="shared" si="20"/>
        <v>0</v>
      </c>
      <c r="AJ36" s="21">
        <f t="shared" si="21"/>
        <v>0</v>
      </c>
      <c r="AK36" s="25"/>
      <c r="AL36" s="21">
        <f t="shared" si="22"/>
        <v>0</v>
      </c>
      <c r="AM36" s="21">
        <f t="shared" si="23"/>
        <v>0</v>
      </c>
      <c r="AN36" s="25"/>
      <c r="AO36" s="21">
        <f t="shared" si="24"/>
        <v>0</v>
      </c>
      <c r="AP36" s="21">
        <f t="shared" si="25"/>
        <v>0</v>
      </c>
      <c r="AQ36" s="25"/>
      <c r="AR36" s="21">
        <f t="shared" si="26"/>
        <v>0</v>
      </c>
      <c r="AS36" s="21">
        <f t="shared" si="27"/>
        <v>0</v>
      </c>
      <c r="AT36" s="25"/>
      <c r="AU36" s="21">
        <f t="shared" si="28"/>
        <v>0</v>
      </c>
      <c r="AV36" s="21">
        <f t="shared" si="29"/>
        <v>0</v>
      </c>
      <c r="AW36" s="25"/>
      <c r="AX36" s="21">
        <f t="shared" si="30"/>
        <v>0</v>
      </c>
      <c r="AY36" s="21">
        <f t="shared" si="31"/>
        <v>0</v>
      </c>
      <c r="AZ36" s="23"/>
      <c r="BA36" s="21">
        <f t="shared" si="32"/>
        <v>0</v>
      </c>
      <c r="BB36" s="21">
        <f t="shared" si="33"/>
        <v>0</v>
      </c>
      <c r="BC36" s="4"/>
    </row>
    <row r="37" spans="1:55" s="2" customFormat="1" ht="18.75" customHeight="1">
      <c r="A37" s="16">
        <f t="shared" si="34"/>
        <v>43</v>
      </c>
      <c r="B37" s="17" t="s">
        <v>22</v>
      </c>
      <c r="C37" s="18">
        <f t="shared" si="35"/>
        <v>43.9</v>
      </c>
      <c r="D37" s="25"/>
      <c r="E37" s="21">
        <f t="shared" si="0"/>
        <v>0</v>
      </c>
      <c r="F37" s="21">
        <f t="shared" si="1"/>
        <v>0</v>
      </c>
      <c r="G37" s="25"/>
      <c r="H37" s="21">
        <f t="shared" si="2"/>
        <v>0</v>
      </c>
      <c r="I37" s="21">
        <f t="shared" si="3"/>
        <v>0</v>
      </c>
      <c r="J37" s="25"/>
      <c r="K37" s="21">
        <f t="shared" si="4"/>
        <v>0</v>
      </c>
      <c r="L37" s="21">
        <f t="shared" si="5"/>
        <v>0</v>
      </c>
      <c r="M37" s="25"/>
      <c r="N37" s="21">
        <f t="shared" si="6"/>
        <v>0</v>
      </c>
      <c r="O37" s="21">
        <f t="shared" si="7"/>
        <v>0</v>
      </c>
      <c r="P37" s="25"/>
      <c r="Q37" s="21">
        <f t="shared" si="8"/>
        <v>0</v>
      </c>
      <c r="R37" s="21">
        <f t="shared" si="9"/>
        <v>0</v>
      </c>
      <c r="S37" s="25"/>
      <c r="T37" s="21">
        <f t="shared" si="10"/>
        <v>0</v>
      </c>
      <c r="U37" s="21">
        <f t="shared" si="11"/>
        <v>0</v>
      </c>
      <c r="V37" s="25"/>
      <c r="W37" s="21">
        <f t="shared" si="12"/>
        <v>0</v>
      </c>
      <c r="X37" s="21">
        <f t="shared" si="13"/>
        <v>0</v>
      </c>
      <c r="Y37" s="25"/>
      <c r="Z37" s="21">
        <f t="shared" si="14"/>
        <v>0</v>
      </c>
      <c r="AA37" s="21">
        <f t="shared" si="15"/>
        <v>0</v>
      </c>
      <c r="AB37" s="25"/>
      <c r="AC37" s="21">
        <f t="shared" si="16"/>
        <v>0</v>
      </c>
      <c r="AD37" s="21">
        <f t="shared" si="17"/>
        <v>0</v>
      </c>
      <c r="AE37" s="25"/>
      <c r="AF37" s="21">
        <f t="shared" si="18"/>
        <v>0</v>
      </c>
      <c r="AG37" s="21">
        <f t="shared" si="19"/>
        <v>0</v>
      </c>
      <c r="AH37" s="25"/>
      <c r="AI37" s="21">
        <f t="shared" si="20"/>
        <v>0</v>
      </c>
      <c r="AJ37" s="21">
        <f t="shared" si="21"/>
        <v>0</v>
      </c>
      <c r="AK37" s="25"/>
      <c r="AL37" s="21">
        <f t="shared" si="22"/>
        <v>0</v>
      </c>
      <c r="AM37" s="21">
        <f t="shared" si="23"/>
        <v>0</v>
      </c>
      <c r="AN37" s="25"/>
      <c r="AO37" s="21">
        <f t="shared" si="24"/>
        <v>0</v>
      </c>
      <c r="AP37" s="21">
        <f t="shared" si="25"/>
        <v>0</v>
      </c>
      <c r="AQ37" s="25"/>
      <c r="AR37" s="21">
        <f t="shared" si="26"/>
        <v>0</v>
      </c>
      <c r="AS37" s="21">
        <f t="shared" si="27"/>
        <v>0</v>
      </c>
      <c r="AT37" s="25"/>
      <c r="AU37" s="21">
        <f t="shared" si="28"/>
        <v>0</v>
      </c>
      <c r="AV37" s="21">
        <f t="shared" si="29"/>
        <v>0</v>
      </c>
      <c r="AW37" s="25"/>
      <c r="AX37" s="21">
        <f t="shared" si="30"/>
        <v>0</v>
      </c>
      <c r="AY37" s="21">
        <f t="shared" si="31"/>
        <v>0</v>
      </c>
      <c r="AZ37" s="23"/>
      <c r="BA37" s="21">
        <f t="shared" si="32"/>
        <v>0</v>
      </c>
      <c r="BB37" s="21">
        <f t="shared" si="33"/>
        <v>0</v>
      </c>
      <c r="BC37" s="4"/>
    </row>
    <row r="38" spans="1:55" s="2" customFormat="1" ht="18.75" customHeight="1">
      <c r="A38" s="16">
        <f t="shared" si="34"/>
        <v>44</v>
      </c>
      <c r="B38" s="17" t="s">
        <v>22</v>
      </c>
      <c r="C38" s="18">
        <f t="shared" si="35"/>
        <v>44.9</v>
      </c>
      <c r="D38" s="25"/>
      <c r="E38" s="21">
        <f t="shared" si="0"/>
        <v>0</v>
      </c>
      <c r="F38" s="21">
        <f t="shared" si="1"/>
        <v>0</v>
      </c>
      <c r="G38" s="25"/>
      <c r="H38" s="21">
        <f t="shared" si="2"/>
        <v>0</v>
      </c>
      <c r="I38" s="21">
        <f t="shared" si="3"/>
        <v>0</v>
      </c>
      <c r="J38" s="25"/>
      <c r="K38" s="21">
        <f t="shared" si="4"/>
        <v>0</v>
      </c>
      <c r="L38" s="21">
        <f t="shared" si="5"/>
        <v>0</v>
      </c>
      <c r="M38" s="25"/>
      <c r="N38" s="21">
        <f t="shared" si="6"/>
        <v>0</v>
      </c>
      <c r="O38" s="21">
        <f t="shared" si="7"/>
        <v>0</v>
      </c>
      <c r="P38" s="25"/>
      <c r="Q38" s="21">
        <f t="shared" si="8"/>
        <v>0</v>
      </c>
      <c r="R38" s="21">
        <f t="shared" si="9"/>
        <v>0</v>
      </c>
      <c r="S38" s="25"/>
      <c r="T38" s="21">
        <f t="shared" si="10"/>
        <v>0</v>
      </c>
      <c r="U38" s="21">
        <f t="shared" si="11"/>
        <v>0</v>
      </c>
      <c r="V38" s="25"/>
      <c r="W38" s="21">
        <f t="shared" si="12"/>
        <v>0</v>
      </c>
      <c r="X38" s="21">
        <f t="shared" si="13"/>
        <v>0</v>
      </c>
      <c r="Y38" s="25"/>
      <c r="Z38" s="21">
        <f t="shared" si="14"/>
        <v>0</v>
      </c>
      <c r="AA38" s="21">
        <f t="shared" si="15"/>
        <v>0</v>
      </c>
      <c r="AB38" s="25"/>
      <c r="AC38" s="21">
        <f t="shared" si="16"/>
        <v>0</v>
      </c>
      <c r="AD38" s="21">
        <f t="shared" si="17"/>
        <v>0</v>
      </c>
      <c r="AE38" s="25"/>
      <c r="AF38" s="21">
        <f t="shared" si="18"/>
        <v>0</v>
      </c>
      <c r="AG38" s="21">
        <f t="shared" si="19"/>
        <v>0</v>
      </c>
      <c r="AH38" s="25"/>
      <c r="AI38" s="21">
        <f t="shared" si="20"/>
        <v>0</v>
      </c>
      <c r="AJ38" s="21">
        <f t="shared" si="21"/>
        <v>0</v>
      </c>
      <c r="AK38" s="25"/>
      <c r="AL38" s="21">
        <f t="shared" si="22"/>
        <v>0</v>
      </c>
      <c r="AM38" s="21">
        <f t="shared" si="23"/>
        <v>0</v>
      </c>
      <c r="AN38" s="25"/>
      <c r="AO38" s="21">
        <f t="shared" si="24"/>
        <v>0</v>
      </c>
      <c r="AP38" s="21">
        <f t="shared" si="25"/>
        <v>0</v>
      </c>
      <c r="AQ38" s="25"/>
      <c r="AR38" s="21">
        <f t="shared" si="26"/>
        <v>0</v>
      </c>
      <c r="AS38" s="21">
        <f t="shared" si="27"/>
        <v>0</v>
      </c>
      <c r="AT38" s="25"/>
      <c r="AU38" s="21">
        <f t="shared" si="28"/>
        <v>0</v>
      </c>
      <c r="AV38" s="21">
        <f t="shared" si="29"/>
        <v>0</v>
      </c>
      <c r="AW38" s="25"/>
      <c r="AX38" s="21">
        <f t="shared" si="30"/>
        <v>0</v>
      </c>
      <c r="AY38" s="21">
        <f t="shared" si="31"/>
        <v>0</v>
      </c>
      <c r="AZ38" s="23"/>
      <c r="BA38" s="21">
        <f t="shared" si="32"/>
        <v>0</v>
      </c>
      <c r="BB38" s="21">
        <f t="shared" si="33"/>
        <v>0</v>
      </c>
      <c r="BC38" s="4"/>
    </row>
    <row r="39" spans="1:55" s="2" customFormat="1" ht="18.75" customHeight="1">
      <c r="A39" s="16">
        <f t="shared" si="34"/>
        <v>45</v>
      </c>
      <c r="B39" s="17" t="s">
        <v>22</v>
      </c>
      <c r="C39" s="18">
        <f t="shared" si="35"/>
        <v>45.9</v>
      </c>
      <c r="D39" s="25"/>
      <c r="E39" s="21">
        <f t="shared" si="0"/>
        <v>0</v>
      </c>
      <c r="F39" s="21">
        <f t="shared" si="1"/>
        <v>0</v>
      </c>
      <c r="G39" s="25"/>
      <c r="H39" s="21">
        <f t="shared" si="2"/>
        <v>0</v>
      </c>
      <c r="I39" s="21">
        <f t="shared" si="3"/>
        <v>0</v>
      </c>
      <c r="J39" s="25"/>
      <c r="K39" s="21">
        <f t="shared" si="4"/>
        <v>0</v>
      </c>
      <c r="L39" s="21">
        <f t="shared" si="5"/>
        <v>0</v>
      </c>
      <c r="M39" s="25"/>
      <c r="N39" s="21">
        <f t="shared" si="6"/>
        <v>0</v>
      </c>
      <c r="O39" s="21">
        <f t="shared" si="7"/>
        <v>0</v>
      </c>
      <c r="P39" s="25"/>
      <c r="Q39" s="21">
        <f t="shared" si="8"/>
        <v>0</v>
      </c>
      <c r="R39" s="21">
        <f t="shared" si="9"/>
        <v>0</v>
      </c>
      <c r="S39" s="25"/>
      <c r="T39" s="21">
        <f t="shared" si="10"/>
        <v>0</v>
      </c>
      <c r="U39" s="21">
        <f t="shared" si="11"/>
        <v>0</v>
      </c>
      <c r="V39" s="25"/>
      <c r="W39" s="21">
        <f t="shared" si="12"/>
        <v>0</v>
      </c>
      <c r="X39" s="21">
        <f t="shared" si="13"/>
        <v>0</v>
      </c>
      <c r="Y39" s="25"/>
      <c r="Z39" s="21">
        <f t="shared" si="14"/>
        <v>0</v>
      </c>
      <c r="AA39" s="21">
        <f t="shared" si="15"/>
        <v>0</v>
      </c>
      <c r="AB39" s="25"/>
      <c r="AC39" s="21">
        <f t="shared" si="16"/>
        <v>0</v>
      </c>
      <c r="AD39" s="21">
        <f t="shared" si="17"/>
        <v>0</v>
      </c>
      <c r="AE39" s="25"/>
      <c r="AF39" s="21">
        <f t="shared" si="18"/>
        <v>0</v>
      </c>
      <c r="AG39" s="21">
        <f t="shared" si="19"/>
        <v>0</v>
      </c>
      <c r="AH39" s="25"/>
      <c r="AI39" s="21">
        <f t="shared" si="20"/>
        <v>0</v>
      </c>
      <c r="AJ39" s="21">
        <f t="shared" si="21"/>
        <v>0</v>
      </c>
      <c r="AK39" s="25"/>
      <c r="AL39" s="21">
        <f t="shared" si="22"/>
        <v>0</v>
      </c>
      <c r="AM39" s="21">
        <f t="shared" si="23"/>
        <v>0</v>
      </c>
      <c r="AN39" s="25"/>
      <c r="AO39" s="21">
        <f t="shared" si="24"/>
        <v>0</v>
      </c>
      <c r="AP39" s="21">
        <f t="shared" si="25"/>
        <v>0</v>
      </c>
      <c r="AQ39" s="25"/>
      <c r="AR39" s="21">
        <f t="shared" si="26"/>
        <v>0</v>
      </c>
      <c r="AS39" s="21">
        <f t="shared" si="27"/>
        <v>0</v>
      </c>
      <c r="AT39" s="25"/>
      <c r="AU39" s="21">
        <f t="shared" si="28"/>
        <v>0</v>
      </c>
      <c r="AV39" s="21">
        <f t="shared" si="29"/>
        <v>0</v>
      </c>
      <c r="AW39" s="25"/>
      <c r="AX39" s="21">
        <f t="shared" si="30"/>
        <v>0</v>
      </c>
      <c r="AY39" s="21">
        <f t="shared" si="31"/>
        <v>0</v>
      </c>
      <c r="AZ39" s="23"/>
      <c r="BA39" s="21">
        <f t="shared" si="32"/>
        <v>0</v>
      </c>
      <c r="BB39" s="21">
        <f t="shared" si="33"/>
        <v>0</v>
      </c>
      <c r="BC39" s="4"/>
    </row>
    <row r="40" spans="1:55" s="2" customFormat="1" ht="18.75" customHeight="1">
      <c r="A40" s="16">
        <f t="shared" si="34"/>
        <v>46</v>
      </c>
      <c r="B40" s="17" t="s">
        <v>22</v>
      </c>
      <c r="C40" s="18">
        <f t="shared" si="35"/>
        <v>46.9</v>
      </c>
      <c r="D40" s="25"/>
      <c r="E40" s="21">
        <f t="shared" si="0"/>
        <v>0</v>
      </c>
      <c r="F40" s="21">
        <f t="shared" si="1"/>
        <v>0</v>
      </c>
      <c r="G40" s="25"/>
      <c r="H40" s="21">
        <f t="shared" si="2"/>
        <v>0</v>
      </c>
      <c r="I40" s="21">
        <f t="shared" si="3"/>
        <v>0</v>
      </c>
      <c r="J40" s="25"/>
      <c r="K40" s="21">
        <f t="shared" si="4"/>
        <v>0</v>
      </c>
      <c r="L40" s="21">
        <f t="shared" si="5"/>
        <v>0</v>
      </c>
      <c r="M40" s="25"/>
      <c r="N40" s="21">
        <f t="shared" si="6"/>
        <v>0</v>
      </c>
      <c r="O40" s="21">
        <f t="shared" si="7"/>
        <v>0</v>
      </c>
      <c r="P40" s="25"/>
      <c r="Q40" s="21">
        <f t="shared" si="8"/>
        <v>0</v>
      </c>
      <c r="R40" s="21">
        <f t="shared" si="9"/>
        <v>0</v>
      </c>
      <c r="S40" s="25"/>
      <c r="T40" s="21">
        <f t="shared" si="10"/>
        <v>0</v>
      </c>
      <c r="U40" s="21">
        <f t="shared" si="11"/>
        <v>0</v>
      </c>
      <c r="V40" s="25"/>
      <c r="W40" s="21">
        <f t="shared" si="12"/>
        <v>0</v>
      </c>
      <c r="X40" s="21">
        <f t="shared" si="13"/>
        <v>0</v>
      </c>
      <c r="Y40" s="25"/>
      <c r="Z40" s="21">
        <f t="shared" si="14"/>
        <v>0</v>
      </c>
      <c r="AA40" s="21">
        <f t="shared" si="15"/>
        <v>0</v>
      </c>
      <c r="AB40" s="25"/>
      <c r="AC40" s="21">
        <f t="shared" si="16"/>
        <v>0</v>
      </c>
      <c r="AD40" s="21">
        <f t="shared" si="17"/>
        <v>0</v>
      </c>
      <c r="AE40" s="25"/>
      <c r="AF40" s="21">
        <f t="shared" si="18"/>
        <v>0</v>
      </c>
      <c r="AG40" s="21">
        <f t="shared" si="19"/>
        <v>0</v>
      </c>
      <c r="AH40" s="25"/>
      <c r="AI40" s="21">
        <f t="shared" si="20"/>
        <v>0</v>
      </c>
      <c r="AJ40" s="21">
        <f t="shared" si="21"/>
        <v>0</v>
      </c>
      <c r="AK40" s="25"/>
      <c r="AL40" s="21">
        <f t="shared" si="22"/>
        <v>0</v>
      </c>
      <c r="AM40" s="21">
        <f t="shared" si="23"/>
        <v>0</v>
      </c>
      <c r="AN40" s="25"/>
      <c r="AO40" s="21">
        <f t="shared" si="24"/>
        <v>0</v>
      </c>
      <c r="AP40" s="21">
        <f t="shared" si="25"/>
        <v>0</v>
      </c>
      <c r="AQ40" s="25"/>
      <c r="AR40" s="21">
        <f t="shared" si="26"/>
        <v>0</v>
      </c>
      <c r="AS40" s="21">
        <f t="shared" si="27"/>
        <v>0</v>
      </c>
      <c r="AT40" s="25"/>
      <c r="AU40" s="21">
        <f t="shared" si="28"/>
        <v>0</v>
      </c>
      <c r="AV40" s="21">
        <f t="shared" si="29"/>
        <v>0</v>
      </c>
      <c r="AW40" s="25"/>
      <c r="AX40" s="21">
        <f t="shared" si="30"/>
        <v>0</v>
      </c>
      <c r="AY40" s="21">
        <f t="shared" si="31"/>
        <v>0</v>
      </c>
      <c r="AZ40" s="23"/>
      <c r="BA40" s="21">
        <f t="shared" si="32"/>
        <v>0</v>
      </c>
      <c r="BB40" s="21">
        <f t="shared" si="33"/>
        <v>0</v>
      </c>
      <c r="BC40" s="4"/>
    </row>
    <row r="41" spans="1:55" s="2" customFormat="1" ht="18.75" customHeight="1">
      <c r="A41" s="16">
        <f t="shared" si="34"/>
        <v>47</v>
      </c>
      <c r="B41" s="17" t="s">
        <v>22</v>
      </c>
      <c r="C41" s="18">
        <f t="shared" si="35"/>
        <v>47.9</v>
      </c>
      <c r="D41" s="25"/>
      <c r="E41" s="21">
        <f t="shared" si="0"/>
        <v>0</v>
      </c>
      <c r="F41" s="21">
        <f t="shared" si="1"/>
        <v>0</v>
      </c>
      <c r="G41" s="25"/>
      <c r="H41" s="21">
        <f t="shared" si="2"/>
        <v>0</v>
      </c>
      <c r="I41" s="21">
        <f t="shared" si="3"/>
        <v>0</v>
      </c>
      <c r="J41" s="25"/>
      <c r="K41" s="21">
        <f t="shared" si="4"/>
        <v>0</v>
      </c>
      <c r="L41" s="21">
        <f t="shared" si="5"/>
        <v>0</v>
      </c>
      <c r="M41" s="25"/>
      <c r="N41" s="21">
        <f t="shared" si="6"/>
        <v>0</v>
      </c>
      <c r="O41" s="21">
        <f t="shared" si="7"/>
        <v>0</v>
      </c>
      <c r="P41" s="25"/>
      <c r="Q41" s="21">
        <f t="shared" si="8"/>
        <v>0</v>
      </c>
      <c r="R41" s="21">
        <f t="shared" si="9"/>
        <v>0</v>
      </c>
      <c r="S41" s="25"/>
      <c r="T41" s="21">
        <f t="shared" si="10"/>
        <v>0</v>
      </c>
      <c r="U41" s="21">
        <f t="shared" si="11"/>
        <v>0</v>
      </c>
      <c r="V41" s="25"/>
      <c r="W41" s="21">
        <f t="shared" si="12"/>
        <v>0</v>
      </c>
      <c r="X41" s="21">
        <f t="shared" si="13"/>
        <v>0</v>
      </c>
      <c r="Y41" s="25"/>
      <c r="Z41" s="21">
        <f t="shared" si="14"/>
        <v>0</v>
      </c>
      <c r="AA41" s="21">
        <f t="shared" si="15"/>
        <v>0</v>
      </c>
      <c r="AB41" s="25"/>
      <c r="AC41" s="21">
        <f t="shared" si="16"/>
        <v>0</v>
      </c>
      <c r="AD41" s="21">
        <f t="shared" si="17"/>
        <v>0</v>
      </c>
      <c r="AE41" s="25"/>
      <c r="AF41" s="21">
        <f t="shared" si="18"/>
        <v>0</v>
      </c>
      <c r="AG41" s="21">
        <f t="shared" si="19"/>
        <v>0</v>
      </c>
      <c r="AH41" s="25"/>
      <c r="AI41" s="21">
        <f t="shared" si="20"/>
        <v>0</v>
      </c>
      <c r="AJ41" s="21">
        <f t="shared" si="21"/>
        <v>0</v>
      </c>
      <c r="AK41" s="25"/>
      <c r="AL41" s="21">
        <f t="shared" si="22"/>
        <v>0</v>
      </c>
      <c r="AM41" s="21">
        <f t="shared" si="23"/>
        <v>0</v>
      </c>
      <c r="AN41" s="25"/>
      <c r="AO41" s="21">
        <f t="shared" si="24"/>
        <v>0</v>
      </c>
      <c r="AP41" s="21">
        <f t="shared" si="25"/>
        <v>0</v>
      </c>
      <c r="AQ41" s="25"/>
      <c r="AR41" s="21">
        <f t="shared" si="26"/>
        <v>0</v>
      </c>
      <c r="AS41" s="21">
        <f t="shared" si="27"/>
        <v>0</v>
      </c>
      <c r="AT41" s="25"/>
      <c r="AU41" s="21">
        <f t="shared" si="28"/>
        <v>0</v>
      </c>
      <c r="AV41" s="21">
        <f t="shared" si="29"/>
        <v>0</v>
      </c>
      <c r="AW41" s="25"/>
      <c r="AX41" s="21">
        <f t="shared" si="30"/>
        <v>0</v>
      </c>
      <c r="AY41" s="21">
        <f t="shared" si="31"/>
        <v>0</v>
      </c>
      <c r="AZ41" s="23"/>
      <c r="BA41" s="21">
        <f t="shared" si="32"/>
        <v>0</v>
      </c>
      <c r="BB41" s="21">
        <f t="shared" si="33"/>
        <v>0</v>
      </c>
      <c r="BC41" s="4"/>
    </row>
    <row r="42" spans="1:55" s="2" customFormat="1" ht="18.75" customHeight="1">
      <c r="A42" s="29">
        <f t="shared" si="34"/>
        <v>48</v>
      </c>
      <c r="B42" s="5" t="s">
        <v>22</v>
      </c>
      <c r="C42" s="30">
        <f t="shared" si="35"/>
        <v>48.9</v>
      </c>
      <c r="D42" s="12"/>
      <c r="E42" s="31">
        <f t="shared" si="0"/>
        <v>0</v>
      </c>
      <c r="F42" s="32">
        <f t="shared" si="1"/>
        <v>0</v>
      </c>
      <c r="G42" s="12"/>
      <c r="H42" s="31">
        <f t="shared" si="2"/>
        <v>0</v>
      </c>
      <c r="I42" s="32">
        <f t="shared" si="3"/>
        <v>0</v>
      </c>
      <c r="J42" s="12"/>
      <c r="K42" s="31">
        <f t="shared" si="4"/>
        <v>0</v>
      </c>
      <c r="L42" s="32">
        <f t="shared" si="5"/>
        <v>0</v>
      </c>
      <c r="M42" s="12"/>
      <c r="N42" s="31">
        <f t="shared" si="6"/>
        <v>0</v>
      </c>
      <c r="O42" s="32">
        <f t="shared" si="7"/>
        <v>0</v>
      </c>
      <c r="P42" s="12"/>
      <c r="Q42" s="31">
        <f t="shared" si="8"/>
        <v>0</v>
      </c>
      <c r="R42" s="32">
        <f t="shared" si="9"/>
        <v>0</v>
      </c>
      <c r="S42" s="12"/>
      <c r="T42" s="31">
        <f t="shared" si="10"/>
        <v>0</v>
      </c>
      <c r="U42" s="32">
        <f t="shared" si="11"/>
        <v>0</v>
      </c>
      <c r="V42" s="12"/>
      <c r="W42" s="31">
        <f t="shared" si="12"/>
        <v>0</v>
      </c>
      <c r="X42" s="32">
        <f t="shared" si="13"/>
        <v>0</v>
      </c>
      <c r="Y42" s="12"/>
      <c r="Z42" s="31">
        <f t="shared" si="14"/>
        <v>0</v>
      </c>
      <c r="AA42" s="32">
        <f t="shared" si="15"/>
        <v>0</v>
      </c>
      <c r="AB42" s="12"/>
      <c r="AC42" s="31">
        <f t="shared" si="16"/>
        <v>0</v>
      </c>
      <c r="AD42" s="32">
        <f t="shared" si="17"/>
        <v>0</v>
      </c>
      <c r="AE42" s="12"/>
      <c r="AF42" s="31">
        <f t="shared" si="18"/>
        <v>0</v>
      </c>
      <c r="AG42" s="32">
        <f t="shared" si="19"/>
        <v>0</v>
      </c>
      <c r="AH42" s="12"/>
      <c r="AI42" s="31">
        <f t="shared" si="20"/>
        <v>0</v>
      </c>
      <c r="AJ42" s="32">
        <f t="shared" si="21"/>
        <v>0</v>
      </c>
      <c r="AK42" s="12"/>
      <c r="AL42" s="31">
        <f t="shared" si="22"/>
        <v>0</v>
      </c>
      <c r="AM42" s="32">
        <f t="shared" si="23"/>
        <v>0</v>
      </c>
      <c r="AN42" s="12"/>
      <c r="AO42" s="31">
        <f t="shared" si="24"/>
        <v>0</v>
      </c>
      <c r="AP42" s="32">
        <f t="shared" si="25"/>
        <v>0</v>
      </c>
      <c r="AQ42" s="12"/>
      <c r="AR42" s="31">
        <f t="shared" si="26"/>
        <v>0</v>
      </c>
      <c r="AS42" s="32">
        <f t="shared" si="27"/>
        <v>0</v>
      </c>
      <c r="AT42" s="12"/>
      <c r="AU42" s="31">
        <f t="shared" si="28"/>
        <v>0</v>
      </c>
      <c r="AV42" s="32">
        <f t="shared" si="29"/>
        <v>0</v>
      </c>
      <c r="AW42" s="12"/>
      <c r="AX42" s="31">
        <f t="shared" si="30"/>
        <v>0</v>
      </c>
      <c r="AY42" s="32">
        <f t="shared" si="31"/>
        <v>0</v>
      </c>
      <c r="AZ42" s="33"/>
      <c r="BA42" s="31">
        <f t="shared" si="32"/>
        <v>0</v>
      </c>
      <c r="BB42" s="32">
        <f t="shared" si="33"/>
        <v>0</v>
      </c>
      <c r="BC42" s="4"/>
    </row>
    <row r="43" spans="1:55" s="2" customFormat="1" ht="18.75" customHeight="1">
      <c r="A43" s="34" t="s">
        <v>23</v>
      </c>
      <c r="B43" s="35"/>
      <c r="C43" s="35"/>
      <c r="D43" s="19">
        <f t="shared" ref="D43:BB43" si="36">SUM(D4:D42)</f>
        <v>15</v>
      </c>
      <c r="E43" s="19">
        <f t="shared" si="36"/>
        <v>536.5</v>
      </c>
      <c r="F43" s="36">
        <f t="shared" si="36"/>
        <v>7568.0518579720829</v>
      </c>
      <c r="G43" s="36">
        <f t="shared" si="36"/>
        <v>21</v>
      </c>
      <c r="H43" s="16">
        <f t="shared" si="36"/>
        <v>687.5</v>
      </c>
      <c r="I43" s="36">
        <f t="shared" si="36"/>
        <v>7840.2950850562947</v>
      </c>
      <c r="J43" s="19">
        <f t="shared" si="36"/>
        <v>24</v>
      </c>
      <c r="K43" s="19">
        <f t="shared" si="36"/>
        <v>758</v>
      </c>
      <c r="L43" s="36">
        <f t="shared" si="36"/>
        <v>7909.747041247645</v>
      </c>
      <c r="M43" s="19">
        <f t="shared" si="36"/>
        <v>33</v>
      </c>
      <c r="N43" s="19">
        <f t="shared" si="36"/>
        <v>1019.5</v>
      </c>
      <c r="O43" s="36">
        <f t="shared" si="36"/>
        <v>10091.032546042619</v>
      </c>
      <c r="P43" s="19">
        <f t="shared" si="36"/>
        <v>36</v>
      </c>
      <c r="Q43" s="19">
        <f t="shared" si="36"/>
        <v>1101</v>
      </c>
      <c r="R43" s="36">
        <f t="shared" si="36"/>
        <v>10650.489940270376</v>
      </c>
      <c r="S43" s="19">
        <f t="shared" si="36"/>
        <v>20</v>
      </c>
      <c r="T43" s="19">
        <f t="shared" si="36"/>
        <v>591</v>
      </c>
      <c r="U43" s="36">
        <f t="shared" si="36"/>
        <v>5261.1198355676488</v>
      </c>
      <c r="V43" s="19">
        <f t="shared" si="36"/>
        <v>24</v>
      </c>
      <c r="W43" s="19">
        <f t="shared" si="36"/>
        <v>682</v>
      </c>
      <c r="X43" s="36">
        <f t="shared" si="36"/>
        <v>5526.8656970765587</v>
      </c>
      <c r="Y43" s="19">
        <f t="shared" si="36"/>
        <v>30</v>
      </c>
      <c r="Z43" s="19">
        <f t="shared" si="36"/>
        <v>804</v>
      </c>
      <c r="AA43" s="36">
        <f t="shared" si="36"/>
        <v>5663.6159289387597</v>
      </c>
      <c r="AB43" s="19">
        <f t="shared" si="36"/>
        <v>20</v>
      </c>
      <c r="AC43" s="36">
        <f t="shared" si="36"/>
        <v>525</v>
      </c>
      <c r="AD43" s="36">
        <f t="shared" si="36"/>
        <v>3521.0491147835705</v>
      </c>
      <c r="AE43" s="19">
        <f t="shared" si="36"/>
        <v>25</v>
      </c>
      <c r="AF43" s="36">
        <f t="shared" si="36"/>
        <v>632.5</v>
      </c>
      <c r="AG43" s="36">
        <f t="shared" si="36"/>
        <v>3887.3200222677806</v>
      </c>
      <c r="AH43" s="19">
        <f t="shared" si="36"/>
        <v>30</v>
      </c>
      <c r="AI43" s="36">
        <f t="shared" si="36"/>
        <v>724</v>
      </c>
      <c r="AJ43" s="36">
        <f t="shared" si="36"/>
        <v>3974.6053828654854</v>
      </c>
      <c r="AK43" s="19">
        <f t="shared" si="36"/>
        <v>40</v>
      </c>
      <c r="AL43" s="19">
        <f t="shared" si="36"/>
        <v>944</v>
      </c>
      <c r="AM43" s="36">
        <f t="shared" si="36"/>
        <v>4920.9885336702027</v>
      </c>
      <c r="AN43" s="19">
        <f t="shared" si="36"/>
        <v>30</v>
      </c>
      <c r="AO43" s="19">
        <f t="shared" si="36"/>
        <v>656</v>
      </c>
      <c r="AP43" s="36">
        <f t="shared" si="36"/>
        <v>2849.2175819788945</v>
      </c>
      <c r="AQ43" s="19">
        <f t="shared" si="36"/>
        <v>30</v>
      </c>
      <c r="AR43" s="19">
        <f t="shared" si="36"/>
        <v>621</v>
      </c>
      <c r="AS43" s="36">
        <f t="shared" si="36"/>
        <v>2365.3112808721003</v>
      </c>
      <c r="AT43" s="19">
        <f t="shared" si="36"/>
        <v>30</v>
      </c>
      <c r="AU43" s="19">
        <f t="shared" si="36"/>
        <v>597</v>
      </c>
      <c r="AV43" s="36">
        <f t="shared" si="36"/>
        <v>2067.4947358420709</v>
      </c>
      <c r="AW43" s="19">
        <f t="shared" si="36"/>
        <v>30</v>
      </c>
      <c r="AX43" s="19">
        <f t="shared" si="36"/>
        <v>572</v>
      </c>
      <c r="AY43" s="36">
        <f t="shared" si="36"/>
        <v>1791.5537138860475</v>
      </c>
      <c r="AZ43" s="22">
        <f>SUM(AZ4:AZ42)</f>
        <v>50</v>
      </c>
      <c r="BA43" s="19">
        <f t="shared" si="36"/>
        <v>894</v>
      </c>
      <c r="BB43" s="36">
        <f t="shared" si="36"/>
        <v>2436.1196009914242</v>
      </c>
      <c r="BC43" s="4"/>
    </row>
    <row r="44" spans="1:55" s="2" customFormat="1" ht="18.75" customHeight="1">
      <c r="A44" s="34" t="s">
        <v>24</v>
      </c>
      <c r="B44" s="35"/>
      <c r="C44" s="35"/>
      <c r="D44" s="16">
        <f>E43/D43</f>
        <v>35.766666666666666</v>
      </c>
      <c r="E44" s="16"/>
      <c r="F44" s="16"/>
      <c r="G44" s="16">
        <f>H43/G43</f>
        <v>32.738095238095241</v>
      </c>
      <c r="H44" s="16"/>
      <c r="I44" s="16"/>
      <c r="J44" s="16">
        <f>K43/J43</f>
        <v>31.583333333333332</v>
      </c>
      <c r="K44" s="16"/>
      <c r="L44" s="16"/>
      <c r="M44" s="16">
        <f>N43/M43</f>
        <v>30.893939393939394</v>
      </c>
      <c r="N44" s="16"/>
      <c r="O44" s="16"/>
      <c r="P44" s="16">
        <f>Q43/P43</f>
        <v>30.583333333333332</v>
      </c>
      <c r="Q44" s="16"/>
      <c r="R44" s="16"/>
      <c r="S44" s="16">
        <f>T43/S43</f>
        <v>29.55</v>
      </c>
      <c r="T44" s="16"/>
      <c r="U44" s="16"/>
      <c r="V44" s="16">
        <f>W43/V43</f>
        <v>28.416666666666668</v>
      </c>
      <c r="W44" s="16"/>
      <c r="X44" s="16"/>
      <c r="Y44" s="16">
        <f>Z43/Y43</f>
        <v>26.8</v>
      </c>
      <c r="Z44" s="16"/>
      <c r="AA44" s="16"/>
      <c r="AB44" s="16">
        <f>AC43/AB43</f>
        <v>26.25</v>
      </c>
      <c r="AC44" s="16"/>
      <c r="AD44" s="16"/>
      <c r="AE44" s="16">
        <f>AF43/AE43</f>
        <v>25.3</v>
      </c>
      <c r="AF44" s="16"/>
      <c r="AG44" s="16"/>
      <c r="AH44" s="16">
        <f>AI43/AH43</f>
        <v>24.133333333333333</v>
      </c>
      <c r="AI44" s="16"/>
      <c r="AJ44" s="16"/>
      <c r="AK44" s="16">
        <f>AL43/AK43</f>
        <v>23.6</v>
      </c>
      <c r="AL44" s="16"/>
      <c r="AM44" s="16"/>
      <c r="AN44" s="16">
        <f>AO43/AN43</f>
        <v>21.866666666666667</v>
      </c>
      <c r="AO44" s="16"/>
      <c r="AP44" s="16"/>
      <c r="AQ44" s="16">
        <f>AR43/AQ43</f>
        <v>20.7</v>
      </c>
      <c r="AR44" s="16"/>
      <c r="AS44" s="16"/>
      <c r="AT44" s="16">
        <f>AU43/AT43</f>
        <v>19.899999999999999</v>
      </c>
      <c r="AU44" s="16"/>
      <c r="AV44" s="16"/>
      <c r="AW44" s="16">
        <f>AX43/AW43</f>
        <v>19.066666666666666</v>
      </c>
      <c r="AX44" s="16"/>
      <c r="AY44" s="16"/>
      <c r="AZ44" s="37">
        <f>BA43/AZ43</f>
        <v>17.88</v>
      </c>
      <c r="BA44" s="16"/>
      <c r="BB44" s="16"/>
      <c r="BC44" s="4"/>
    </row>
    <row r="45" spans="1:55" s="2" customFormat="1" ht="18.75" customHeight="1">
      <c r="A45" s="34" t="s">
        <v>25</v>
      </c>
      <c r="B45" s="35"/>
      <c r="C45" s="35"/>
      <c r="D45" s="38">
        <v>87</v>
      </c>
      <c r="E45" s="38"/>
      <c r="F45" s="38"/>
      <c r="G45" s="38">
        <v>49</v>
      </c>
      <c r="H45" s="38"/>
      <c r="I45" s="38"/>
      <c r="J45" s="38">
        <v>35</v>
      </c>
      <c r="K45" s="38"/>
      <c r="L45" s="38"/>
      <c r="M45" s="38">
        <v>26</v>
      </c>
      <c r="N45" s="38"/>
      <c r="O45" s="38"/>
      <c r="P45" s="38">
        <v>29</v>
      </c>
      <c r="Q45" s="38"/>
      <c r="R45" s="38"/>
      <c r="S45" s="38">
        <v>42</v>
      </c>
      <c r="T45" s="38"/>
      <c r="U45" s="38"/>
      <c r="V45" s="38">
        <v>39</v>
      </c>
      <c r="W45" s="38"/>
      <c r="X45" s="38"/>
      <c r="Y45" s="38">
        <v>31</v>
      </c>
      <c r="Z45" s="38"/>
      <c r="AA45" s="38"/>
      <c r="AB45" s="38">
        <v>28</v>
      </c>
      <c r="AC45" s="38"/>
      <c r="AD45" s="38"/>
      <c r="AE45" s="38">
        <v>21</v>
      </c>
      <c r="AF45" s="38"/>
      <c r="AG45" s="38"/>
      <c r="AH45" s="38">
        <v>13</v>
      </c>
      <c r="AI45" s="38"/>
      <c r="AJ45" s="38"/>
      <c r="AK45" s="39">
        <v>6.7</v>
      </c>
      <c r="AL45" s="38"/>
      <c r="AM45" s="38"/>
      <c r="AN45" s="39">
        <v>3</v>
      </c>
      <c r="AO45" s="38"/>
      <c r="AP45" s="38"/>
      <c r="AQ45" s="39">
        <v>2</v>
      </c>
      <c r="AR45" s="38"/>
      <c r="AS45" s="38"/>
      <c r="AT45" s="39">
        <v>1</v>
      </c>
      <c r="AU45" s="38"/>
      <c r="AV45" s="38"/>
      <c r="AW45" s="39">
        <v>0.5</v>
      </c>
      <c r="AX45" s="38"/>
      <c r="AY45" s="38"/>
      <c r="AZ45" s="40">
        <v>0.5</v>
      </c>
      <c r="BA45" s="38"/>
      <c r="BB45" s="38"/>
      <c r="BC45" s="4"/>
    </row>
    <row r="46" spans="1:55" s="2" customFormat="1" ht="18.75" customHeight="1">
      <c r="A46" s="34" t="s">
        <v>26</v>
      </c>
      <c r="B46" s="35"/>
      <c r="C46" s="35"/>
      <c r="D46" s="38">
        <v>15</v>
      </c>
      <c r="E46" s="38"/>
      <c r="F46" s="38"/>
      <c r="G46" s="38">
        <v>20</v>
      </c>
      <c r="H46" s="38"/>
      <c r="I46" s="38"/>
      <c r="J46" s="38">
        <v>24</v>
      </c>
      <c r="K46" s="38"/>
      <c r="L46" s="38"/>
      <c r="M46" s="38">
        <v>32</v>
      </c>
      <c r="N46" s="38"/>
      <c r="O46" s="38"/>
      <c r="P46" s="38">
        <v>36</v>
      </c>
      <c r="Q46" s="38"/>
      <c r="R46" s="38"/>
      <c r="S46" s="38">
        <v>40</v>
      </c>
      <c r="T46" s="38"/>
      <c r="U46" s="38"/>
      <c r="V46" s="38">
        <v>48</v>
      </c>
      <c r="W46" s="38"/>
      <c r="X46" s="38"/>
      <c r="Y46" s="38">
        <v>60</v>
      </c>
      <c r="Z46" s="38"/>
      <c r="AA46" s="38"/>
      <c r="AB46" s="38">
        <v>80</v>
      </c>
      <c r="AC46" s="38"/>
      <c r="AD46" s="38"/>
      <c r="AE46" s="38">
        <v>100</v>
      </c>
      <c r="AF46" s="38"/>
      <c r="AG46" s="38"/>
      <c r="AH46" s="38">
        <v>120</v>
      </c>
      <c r="AI46" s="38"/>
      <c r="AJ46" s="38"/>
      <c r="AK46" s="36">
        <f>AK48*1000/AK51</f>
        <v>202.09267563527658</v>
      </c>
      <c r="AL46" s="38"/>
      <c r="AM46" s="38"/>
      <c r="AN46" s="36">
        <f>AN48*1000/AN51</f>
        <v>153.34572490706319</v>
      </c>
      <c r="AO46" s="38"/>
      <c r="AP46" s="38"/>
      <c r="AQ46" s="36">
        <f>AQ48*1000/AQ51</f>
        <v>160.92715231788083</v>
      </c>
      <c r="AR46" s="38"/>
      <c r="AS46" s="38"/>
      <c r="AT46" s="36">
        <f>AT48*1000/AT51</f>
        <v>230.8860759493671</v>
      </c>
      <c r="AU46" s="38"/>
      <c r="AV46" s="38"/>
      <c r="AW46" s="36">
        <f>AW48*1000/AW51</f>
        <v>197.92899408284021</v>
      </c>
      <c r="AX46" s="38"/>
      <c r="AY46" s="38"/>
      <c r="AZ46" s="41">
        <f>AZ48*1000/AZ51</f>
        <v>260.68376068376068</v>
      </c>
      <c r="BA46" s="38"/>
      <c r="BB46" s="38"/>
      <c r="BC46" s="4"/>
    </row>
    <row r="47" spans="1:55" s="2" customFormat="1" ht="18.75" customHeight="1">
      <c r="A47" s="34" t="s">
        <v>56</v>
      </c>
      <c r="B47" s="35"/>
      <c r="C47" s="35"/>
      <c r="D47" s="16">
        <f>2.845+2.705+2.615</f>
        <v>8.1650000000000009</v>
      </c>
      <c r="E47" s="16"/>
      <c r="F47" s="16"/>
      <c r="G47" s="16">
        <f>2.225+2.82+2.915</f>
        <v>7.96</v>
      </c>
      <c r="H47" s="16"/>
      <c r="I47" s="16"/>
      <c r="J47" s="16">
        <f>2.825+2.755+2.8</f>
        <v>8.379999999999999</v>
      </c>
      <c r="K47" s="16"/>
      <c r="L47" s="16"/>
      <c r="M47" s="16">
        <f>3.5+3.475+3.43</f>
        <v>10.404999999999999</v>
      </c>
      <c r="N47" s="16"/>
      <c r="O47" s="16"/>
      <c r="P47" s="16">
        <f>3.735+4.06+3.455</f>
        <v>11.25</v>
      </c>
      <c r="Q47" s="16"/>
      <c r="R47" s="16"/>
      <c r="S47" s="16">
        <v>5.12</v>
      </c>
      <c r="T47" s="16"/>
      <c r="U47" s="16"/>
      <c r="V47" s="16">
        <v>5.18</v>
      </c>
      <c r="W47" s="16"/>
      <c r="X47" s="16"/>
      <c r="Y47" s="16">
        <v>5.4950000000000001</v>
      </c>
      <c r="Z47" s="16"/>
      <c r="AA47" s="16"/>
      <c r="AB47" s="16">
        <v>3.3149999999999999</v>
      </c>
      <c r="AC47" s="16"/>
      <c r="AD47" s="16"/>
      <c r="AE47" s="16">
        <v>3.63</v>
      </c>
      <c r="AF47" s="16"/>
      <c r="AG47" s="16"/>
      <c r="AH47" s="16">
        <v>3.8</v>
      </c>
      <c r="AI47" s="16"/>
      <c r="AJ47" s="16"/>
      <c r="AK47" s="16">
        <v>3.3450000000000002</v>
      </c>
      <c r="AL47" s="16"/>
      <c r="AM47" s="16"/>
      <c r="AN47" s="16">
        <v>2.69</v>
      </c>
      <c r="AO47" s="16"/>
      <c r="AP47" s="16"/>
      <c r="AQ47" s="16">
        <v>2.2650000000000001</v>
      </c>
      <c r="AR47" s="16"/>
      <c r="AS47" s="16"/>
      <c r="AT47" s="16">
        <v>1.9750000000000001</v>
      </c>
      <c r="AU47" s="16"/>
      <c r="AV47" s="16"/>
      <c r="AW47" s="16">
        <v>1.69</v>
      </c>
      <c r="AX47" s="16"/>
      <c r="AY47" s="16"/>
      <c r="AZ47" s="37">
        <v>2.34</v>
      </c>
      <c r="BA47" s="16"/>
      <c r="BB47" s="16"/>
      <c r="BC47" s="4"/>
    </row>
    <row r="48" spans="1:55" s="2" customFormat="1" ht="18.75" customHeight="1">
      <c r="A48" s="34" t="s">
        <v>57</v>
      </c>
      <c r="B48" s="35"/>
      <c r="C48" s="35"/>
      <c r="D48" s="16">
        <f>+D47</f>
        <v>8.1650000000000009</v>
      </c>
      <c r="E48" s="19"/>
      <c r="F48" s="19"/>
      <c r="G48" s="16">
        <f>+G47</f>
        <v>7.96</v>
      </c>
      <c r="H48" s="19"/>
      <c r="I48" s="19"/>
      <c r="J48" s="16">
        <f>+J47*2</f>
        <v>16.759999999999998</v>
      </c>
      <c r="K48" s="16"/>
      <c r="L48" s="16"/>
      <c r="M48" s="16">
        <f>M46*M51/1000</f>
        <v>10.08969696969697</v>
      </c>
      <c r="N48" s="16"/>
      <c r="O48" s="16"/>
      <c r="P48" s="16">
        <f>P46*P51/1000</f>
        <v>11.25</v>
      </c>
      <c r="Q48" s="16"/>
      <c r="R48" s="16"/>
      <c r="S48" s="16">
        <f>S46*S51/1000</f>
        <v>10.24</v>
      </c>
      <c r="T48" s="16"/>
      <c r="U48" s="16"/>
      <c r="V48" s="16">
        <f>V46*V51/1000</f>
        <v>10.36</v>
      </c>
      <c r="W48" s="16"/>
      <c r="X48" s="16"/>
      <c r="Y48" s="16">
        <f>Y46*Y51/1000</f>
        <v>10.99</v>
      </c>
      <c r="Z48" s="16"/>
      <c r="AA48" s="16"/>
      <c r="AB48" s="16">
        <f>AB46*AB51/1000</f>
        <v>13.26</v>
      </c>
      <c r="AC48" s="19"/>
      <c r="AD48" s="19"/>
      <c r="AE48" s="16">
        <f>AE46*AE51/1000</f>
        <v>14.519999999999998</v>
      </c>
      <c r="AF48" s="19"/>
      <c r="AG48" s="19"/>
      <c r="AH48" s="16">
        <f>AH46*AH51/1000</f>
        <v>15.2</v>
      </c>
      <c r="AI48" s="19"/>
      <c r="AJ48" s="19"/>
      <c r="AK48" s="16">
        <f>AK49-2.7-2.65</f>
        <v>16.900000000000002</v>
      </c>
      <c r="AL48" s="16"/>
      <c r="AM48" s="16"/>
      <c r="AN48" s="16">
        <f>AN49-2.7</f>
        <v>13.75</v>
      </c>
      <c r="AO48" s="16"/>
      <c r="AP48" s="16"/>
      <c r="AQ48" s="16">
        <f>AQ49-2.7-1.5</f>
        <v>12.150000000000002</v>
      </c>
      <c r="AR48" s="16"/>
      <c r="AS48" s="16"/>
      <c r="AT48" s="16">
        <f>AT49-2.7-3</f>
        <v>15.2</v>
      </c>
      <c r="AU48" s="16"/>
      <c r="AV48" s="16"/>
      <c r="AW48" s="16">
        <f>AW49-2.7</f>
        <v>11.149999999999999</v>
      </c>
      <c r="AX48" s="16"/>
      <c r="AY48" s="16"/>
      <c r="AZ48" s="37">
        <f>AZ49-2.7-3</f>
        <v>12.2</v>
      </c>
      <c r="BA48" s="16"/>
      <c r="BB48" s="16"/>
      <c r="BC48" s="4"/>
    </row>
    <row r="49" spans="1:55" s="2" customFormat="1" ht="18.75" customHeight="1">
      <c r="A49" s="42" t="s">
        <v>29</v>
      </c>
      <c r="B49" s="43"/>
      <c r="C49" s="43"/>
      <c r="D49" s="44">
        <f>+D48+5</f>
        <v>13.165000000000001</v>
      </c>
      <c r="E49" s="44"/>
      <c r="F49" s="44"/>
      <c r="G49" s="44">
        <f>+G48+5</f>
        <v>12.96</v>
      </c>
      <c r="H49" s="44"/>
      <c r="I49" s="44"/>
      <c r="J49" s="44">
        <f>+J48+5</f>
        <v>21.759999999999998</v>
      </c>
      <c r="K49" s="44"/>
      <c r="L49" s="44"/>
      <c r="M49" s="44">
        <f>+M48+5</f>
        <v>15.08969696969697</v>
      </c>
      <c r="N49" s="44"/>
      <c r="O49" s="44"/>
      <c r="P49" s="44">
        <f>+P48+5</f>
        <v>16.25</v>
      </c>
      <c r="Q49" s="44"/>
      <c r="R49" s="44"/>
      <c r="S49" s="44">
        <f>+S48+5</f>
        <v>15.24</v>
      </c>
      <c r="T49" s="44"/>
      <c r="U49" s="44"/>
      <c r="V49" s="44">
        <f>V48+13</f>
        <v>23.36</v>
      </c>
      <c r="W49" s="44"/>
      <c r="X49" s="44"/>
      <c r="Y49" s="44">
        <f>Y48+13</f>
        <v>23.990000000000002</v>
      </c>
      <c r="Z49" s="44"/>
      <c r="AA49" s="44"/>
      <c r="AB49" s="44">
        <f>AB48+13</f>
        <v>26.259999999999998</v>
      </c>
      <c r="AC49" s="44"/>
      <c r="AD49" s="44"/>
      <c r="AE49" s="44">
        <f>AE48+13</f>
        <v>27.519999999999996</v>
      </c>
      <c r="AF49" s="44"/>
      <c r="AG49" s="44"/>
      <c r="AH49" s="44">
        <f>AH48+13</f>
        <v>28.2</v>
      </c>
      <c r="AI49" s="44"/>
      <c r="AJ49" s="44"/>
      <c r="AK49" s="44">
        <v>22.25</v>
      </c>
      <c r="AL49" s="44"/>
      <c r="AM49" s="44"/>
      <c r="AN49" s="44">
        <v>16.45</v>
      </c>
      <c r="AO49" s="44"/>
      <c r="AP49" s="44"/>
      <c r="AQ49" s="44">
        <v>16.350000000000001</v>
      </c>
      <c r="AR49" s="44"/>
      <c r="AS49" s="44"/>
      <c r="AT49" s="44">
        <v>20.9</v>
      </c>
      <c r="AU49" s="44"/>
      <c r="AV49" s="44"/>
      <c r="AW49" s="44">
        <v>13.85</v>
      </c>
      <c r="AX49" s="44"/>
      <c r="AY49" s="44"/>
      <c r="AZ49" s="45">
        <v>17.899999999999999</v>
      </c>
      <c r="BA49" s="44"/>
      <c r="BB49" s="44"/>
      <c r="BC49" s="4"/>
    </row>
    <row r="50" spans="1:55" s="2" customFormat="1" ht="18.75" customHeight="1">
      <c r="A50" s="46" t="s">
        <v>30</v>
      </c>
      <c r="B50" s="43"/>
      <c r="C50" s="43"/>
      <c r="D50" s="47" t="s">
        <v>58</v>
      </c>
      <c r="E50" s="47"/>
      <c r="F50" s="47"/>
      <c r="G50" s="47" t="s">
        <v>58</v>
      </c>
      <c r="H50" s="47"/>
      <c r="I50" s="47"/>
      <c r="J50" s="47" t="s">
        <v>58</v>
      </c>
      <c r="K50" s="47"/>
      <c r="L50" s="47"/>
      <c r="M50" s="47" t="s">
        <v>58</v>
      </c>
      <c r="N50" s="47"/>
      <c r="O50" s="47"/>
      <c r="P50" s="47" t="s">
        <v>58</v>
      </c>
      <c r="Q50" s="47"/>
      <c r="R50" s="47"/>
      <c r="S50" s="47" t="s">
        <v>59</v>
      </c>
      <c r="T50" s="47"/>
      <c r="U50" s="47"/>
      <c r="V50" s="47" t="s">
        <v>32</v>
      </c>
      <c r="W50" s="47"/>
      <c r="X50" s="47"/>
      <c r="Y50" s="47" t="s">
        <v>32</v>
      </c>
      <c r="Z50" s="47"/>
      <c r="AA50" s="47"/>
      <c r="AB50" s="47" t="s">
        <v>32</v>
      </c>
      <c r="AC50" s="47"/>
      <c r="AD50" s="47"/>
      <c r="AE50" s="47" t="s">
        <v>32</v>
      </c>
      <c r="AF50" s="47"/>
      <c r="AG50" s="47"/>
      <c r="AH50" s="47" t="s">
        <v>32</v>
      </c>
      <c r="AI50" s="47"/>
      <c r="AJ50" s="47"/>
      <c r="AK50" s="47" t="s">
        <v>33</v>
      </c>
      <c r="AL50" s="47"/>
      <c r="AM50" s="47"/>
      <c r="AN50" s="47" t="s">
        <v>33</v>
      </c>
      <c r="AO50" s="47"/>
      <c r="AP50" s="47"/>
      <c r="AQ50" s="47" t="s">
        <v>33</v>
      </c>
      <c r="AR50" s="47"/>
      <c r="AS50" s="47"/>
      <c r="AT50" s="47" t="s">
        <v>33</v>
      </c>
      <c r="AU50" s="47"/>
      <c r="AV50" s="47"/>
      <c r="AW50" s="47" t="s">
        <v>33</v>
      </c>
      <c r="AX50" s="47"/>
      <c r="AY50" s="47"/>
      <c r="AZ50" s="48" t="s">
        <v>33</v>
      </c>
      <c r="BA50" s="47"/>
      <c r="BB50" s="47"/>
      <c r="BC50" s="4"/>
    </row>
    <row r="51" spans="1:55" s="2" customFormat="1" ht="18.75" customHeight="1">
      <c r="A51" s="49" t="s">
        <v>34</v>
      </c>
      <c r="B51" s="6"/>
      <c r="C51" s="6"/>
      <c r="D51" s="50">
        <f>+D47*1000/D43</f>
        <v>544.33333333333337</v>
      </c>
      <c r="E51" s="12"/>
      <c r="F51" s="12"/>
      <c r="G51" s="50">
        <f>+G47*1000/G43</f>
        <v>379.04761904761904</v>
      </c>
      <c r="H51" s="12"/>
      <c r="I51" s="12"/>
      <c r="J51" s="50">
        <f>+J47*1000/J43</f>
        <v>349.16666666666657</v>
      </c>
      <c r="K51" s="12"/>
      <c r="L51" s="12"/>
      <c r="M51" s="50">
        <f>+M47*1000/M43</f>
        <v>315.30303030303031</v>
      </c>
      <c r="N51" s="12"/>
      <c r="O51" s="12"/>
      <c r="P51" s="50">
        <f>+P47*1000/P43</f>
        <v>312.5</v>
      </c>
      <c r="Q51" s="12"/>
      <c r="R51" s="12"/>
      <c r="S51" s="50">
        <f>+S47*1000/S43</f>
        <v>256</v>
      </c>
      <c r="T51" s="12"/>
      <c r="U51" s="12"/>
      <c r="V51" s="50">
        <f>+V47*1000/V43</f>
        <v>215.83333333333334</v>
      </c>
      <c r="W51" s="12"/>
      <c r="X51" s="12"/>
      <c r="Y51" s="50">
        <f>+Y47*1000/Y43</f>
        <v>183.16666666666666</v>
      </c>
      <c r="Z51" s="12"/>
      <c r="AA51" s="12"/>
      <c r="AB51" s="50">
        <f>+AB47*1000/AB43</f>
        <v>165.75</v>
      </c>
      <c r="AC51" s="12"/>
      <c r="AD51" s="12"/>
      <c r="AE51" s="50">
        <f>+AE47*1000/AE43</f>
        <v>145.19999999999999</v>
      </c>
      <c r="AF51" s="12"/>
      <c r="AG51" s="12"/>
      <c r="AH51" s="50">
        <f>+AH47*1000/AH43</f>
        <v>126.66666666666667</v>
      </c>
      <c r="AI51" s="12"/>
      <c r="AJ51" s="12"/>
      <c r="AK51" s="50">
        <f>+AK47*1000/AK43</f>
        <v>83.625</v>
      </c>
      <c r="AL51" s="12"/>
      <c r="AM51" s="12"/>
      <c r="AN51" s="50">
        <f>+AN47*1000/AN43</f>
        <v>89.666666666666671</v>
      </c>
      <c r="AO51" s="12"/>
      <c r="AP51" s="12"/>
      <c r="AQ51" s="50">
        <f>+AQ47*1000/AQ43</f>
        <v>75.5</v>
      </c>
      <c r="AR51" s="12"/>
      <c r="AS51" s="12"/>
      <c r="AT51" s="50">
        <f>+AT47*1000/AT43</f>
        <v>65.833333333333329</v>
      </c>
      <c r="AU51" s="12"/>
      <c r="AV51" s="12"/>
      <c r="AW51" s="50">
        <f>+AW47*1000/AW43</f>
        <v>56.333333333333336</v>
      </c>
      <c r="AX51" s="12"/>
      <c r="AY51" s="12"/>
      <c r="AZ51" s="51">
        <f>+AZ47*1000/AZ43</f>
        <v>46.8</v>
      </c>
      <c r="BA51" s="12"/>
      <c r="BB51" s="12"/>
      <c r="BC51" s="4"/>
    </row>
    <row r="52" spans="1:55" s="2" customFormat="1" ht="18.75" customHeight="1">
      <c r="A52" s="2" t="s">
        <v>60</v>
      </c>
      <c r="G52" s="1"/>
      <c r="K52" s="12"/>
      <c r="Q52" s="3"/>
      <c r="R52" s="3"/>
      <c r="BC52" s="4"/>
    </row>
    <row r="53" spans="1:55" ht="14.25">
      <c r="K53" s="2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</row>
  </sheetData>
  <mergeCells count="1">
    <mergeCell ref="A3:C3"/>
  </mergeCells>
  <phoneticPr fontId="1"/>
  <pageMargins left="0.9055118110236221" right="0.27559055118110237" top="0.55118110236220474" bottom="0.19685039370078741" header="0.51181102362204722" footer="0.23622047244094491"/>
  <pageSetup paperSize="9"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selection activeCell="M11" sqref="M11"/>
    </sheetView>
  </sheetViews>
  <sheetFormatPr defaultRowHeight="13.5"/>
  <cols>
    <col min="1" max="1" width="8.25" style="54" customWidth="1"/>
    <col min="2" max="2" width="7.625" style="54" bestFit="1" customWidth="1"/>
    <col min="3" max="3" width="9.25" style="54" bestFit="1" customWidth="1"/>
    <col min="4" max="4" width="13.375" style="54" bestFit="1" customWidth="1"/>
    <col min="5" max="5" width="8.125" style="54" bestFit="1" customWidth="1"/>
    <col min="6" max="6" width="8.25" style="54" bestFit="1" customWidth="1"/>
    <col min="7" max="7" width="13.375" style="54" bestFit="1" customWidth="1"/>
    <col min="8" max="8" width="11" style="54" bestFit="1" customWidth="1"/>
    <col min="9" max="9" width="15.375" style="54" bestFit="1" customWidth="1"/>
    <col min="10" max="10" width="21.625" style="54" bestFit="1" customWidth="1"/>
    <col min="11" max="11" width="12.75" style="54" bestFit="1" customWidth="1"/>
    <col min="12" max="255" width="9" style="54"/>
    <col min="256" max="256" width="12.75" style="54" bestFit="1" customWidth="1"/>
    <col min="257" max="257" width="4.5" style="54" customWidth="1"/>
    <col min="258" max="261" width="9" style="54"/>
    <col min="262" max="262" width="8" style="54" customWidth="1"/>
    <col min="263" max="263" width="9.375" style="54" customWidth="1"/>
    <col min="264" max="264" width="6.25" style="54" customWidth="1"/>
    <col min="265" max="265" width="8.5" style="54" customWidth="1"/>
    <col min="266" max="266" width="20" style="54" customWidth="1"/>
    <col min="267" max="267" width="11.5" style="54" customWidth="1"/>
    <col min="268" max="511" width="9" style="54"/>
    <col min="512" max="512" width="12.75" style="54" bestFit="1" customWidth="1"/>
    <col min="513" max="513" width="4.5" style="54" customWidth="1"/>
    <col min="514" max="517" width="9" style="54"/>
    <col min="518" max="518" width="8" style="54" customWidth="1"/>
    <col min="519" max="519" width="9.375" style="54" customWidth="1"/>
    <col min="520" max="520" width="6.25" style="54" customWidth="1"/>
    <col min="521" max="521" width="8.5" style="54" customWidth="1"/>
    <col min="522" max="522" width="20" style="54" customWidth="1"/>
    <col min="523" max="523" width="11.5" style="54" customWidth="1"/>
    <col min="524" max="767" width="9" style="54"/>
    <col min="768" max="768" width="12.75" style="54" bestFit="1" customWidth="1"/>
    <col min="769" max="769" width="4.5" style="54" customWidth="1"/>
    <col min="770" max="773" width="9" style="54"/>
    <col min="774" max="774" width="8" style="54" customWidth="1"/>
    <col min="775" max="775" width="9.375" style="54" customWidth="1"/>
    <col min="776" max="776" width="6.25" style="54" customWidth="1"/>
    <col min="777" max="777" width="8.5" style="54" customWidth="1"/>
    <col min="778" max="778" width="20" style="54" customWidth="1"/>
    <col min="779" max="779" width="11.5" style="54" customWidth="1"/>
    <col min="780" max="1023" width="9" style="54"/>
    <col min="1024" max="1024" width="12.75" style="54" bestFit="1" customWidth="1"/>
    <col min="1025" max="1025" width="4.5" style="54" customWidth="1"/>
    <col min="1026" max="1029" width="9" style="54"/>
    <col min="1030" max="1030" width="8" style="54" customWidth="1"/>
    <col min="1031" max="1031" width="9.375" style="54" customWidth="1"/>
    <col min="1032" max="1032" width="6.25" style="54" customWidth="1"/>
    <col min="1033" max="1033" width="8.5" style="54" customWidth="1"/>
    <col min="1034" max="1034" width="20" style="54" customWidth="1"/>
    <col min="1035" max="1035" width="11.5" style="54" customWidth="1"/>
    <col min="1036" max="1279" width="9" style="54"/>
    <col min="1280" max="1280" width="12.75" style="54" bestFit="1" customWidth="1"/>
    <col min="1281" max="1281" width="4.5" style="54" customWidth="1"/>
    <col min="1282" max="1285" width="9" style="54"/>
    <col min="1286" max="1286" width="8" style="54" customWidth="1"/>
    <col min="1287" max="1287" width="9.375" style="54" customWidth="1"/>
    <col min="1288" max="1288" width="6.25" style="54" customWidth="1"/>
    <col min="1289" max="1289" width="8.5" style="54" customWidth="1"/>
    <col min="1290" max="1290" width="20" style="54" customWidth="1"/>
    <col min="1291" max="1291" width="11.5" style="54" customWidth="1"/>
    <col min="1292" max="1535" width="9" style="54"/>
    <col min="1536" max="1536" width="12.75" style="54" bestFit="1" customWidth="1"/>
    <col min="1537" max="1537" width="4.5" style="54" customWidth="1"/>
    <col min="1538" max="1541" width="9" style="54"/>
    <col min="1542" max="1542" width="8" style="54" customWidth="1"/>
    <col min="1543" max="1543" width="9.375" style="54" customWidth="1"/>
    <col min="1544" max="1544" width="6.25" style="54" customWidth="1"/>
    <col min="1545" max="1545" width="8.5" style="54" customWidth="1"/>
    <col min="1546" max="1546" width="20" style="54" customWidth="1"/>
    <col min="1547" max="1547" width="11.5" style="54" customWidth="1"/>
    <col min="1548" max="1791" width="9" style="54"/>
    <col min="1792" max="1792" width="12.75" style="54" bestFit="1" customWidth="1"/>
    <col min="1793" max="1793" width="4.5" style="54" customWidth="1"/>
    <col min="1794" max="1797" width="9" style="54"/>
    <col min="1798" max="1798" width="8" style="54" customWidth="1"/>
    <col min="1799" max="1799" width="9.375" style="54" customWidth="1"/>
    <col min="1800" max="1800" width="6.25" style="54" customWidth="1"/>
    <col min="1801" max="1801" width="8.5" style="54" customWidth="1"/>
    <col min="1802" max="1802" width="20" style="54" customWidth="1"/>
    <col min="1803" max="1803" width="11.5" style="54" customWidth="1"/>
    <col min="1804" max="2047" width="9" style="54"/>
    <col min="2048" max="2048" width="12.75" style="54" bestFit="1" customWidth="1"/>
    <col min="2049" max="2049" width="4.5" style="54" customWidth="1"/>
    <col min="2050" max="2053" width="9" style="54"/>
    <col min="2054" max="2054" width="8" style="54" customWidth="1"/>
    <col min="2055" max="2055" width="9.375" style="54" customWidth="1"/>
    <col min="2056" max="2056" width="6.25" style="54" customWidth="1"/>
    <col min="2057" max="2057" width="8.5" style="54" customWidth="1"/>
    <col min="2058" max="2058" width="20" style="54" customWidth="1"/>
    <col min="2059" max="2059" width="11.5" style="54" customWidth="1"/>
    <col min="2060" max="2303" width="9" style="54"/>
    <col min="2304" max="2304" width="12.75" style="54" bestFit="1" customWidth="1"/>
    <col min="2305" max="2305" width="4.5" style="54" customWidth="1"/>
    <col min="2306" max="2309" width="9" style="54"/>
    <col min="2310" max="2310" width="8" style="54" customWidth="1"/>
    <col min="2311" max="2311" width="9.375" style="54" customWidth="1"/>
    <col min="2312" max="2312" width="6.25" style="54" customWidth="1"/>
    <col min="2313" max="2313" width="8.5" style="54" customWidth="1"/>
    <col min="2314" max="2314" width="20" style="54" customWidth="1"/>
    <col min="2315" max="2315" width="11.5" style="54" customWidth="1"/>
    <col min="2316" max="2559" width="9" style="54"/>
    <col min="2560" max="2560" width="12.75" style="54" bestFit="1" customWidth="1"/>
    <col min="2561" max="2561" width="4.5" style="54" customWidth="1"/>
    <col min="2562" max="2565" width="9" style="54"/>
    <col min="2566" max="2566" width="8" style="54" customWidth="1"/>
    <col min="2567" max="2567" width="9.375" style="54" customWidth="1"/>
    <col min="2568" max="2568" width="6.25" style="54" customWidth="1"/>
    <col min="2569" max="2569" width="8.5" style="54" customWidth="1"/>
    <col min="2570" max="2570" width="20" style="54" customWidth="1"/>
    <col min="2571" max="2571" width="11.5" style="54" customWidth="1"/>
    <col min="2572" max="2815" width="9" style="54"/>
    <col min="2816" max="2816" width="12.75" style="54" bestFit="1" customWidth="1"/>
    <col min="2817" max="2817" width="4.5" style="54" customWidth="1"/>
    <col min="2818" max="2821" width="9" style="54"/>
    <col min="2822" max="2822" width="8" style="54" customWidth="1"/>
    <col min="2823" max="2823" width="9.375" style="54" customWidth="1"/>
    <col min="2824" max="2824" width="6.25" style="54" customWidth="1"/>
    <col min="2825" max="2825" width="8.5" style="54" customWidth="1"/>
    <col min="2826" max="2826" width="20" style="54" customWidth="1"/>
    <col min="2827" max="2827" width="11.5" style="54" customWidth="1"/>
    <col min="2828" max="3071" width="9" style="54"/>
    <col min="3072" max="3072" width="12.75" style="54" bestFit="1" customWidth="1"/>
    <col min="3073" max="3073" width="4.5" style="54" customWidth="1"/>
    <col min="3074" max="3077" width="9" style="54"/>
    <col min="3078" max="3078" width="8" style="54" customWidth="1"/>
    <col min="3079" max="3079" width="9.375" style="54" customWidth="1"/>
    <col min="3080" max="3080" width="6.25" style="54" customWidth="1"/>
    <col min="3081" max="3081" width="8.5" style="54" customWidth="1"/>
    <col min="3082" max="3082" width="20" style="54" customWidth="1"/>
    <col min="3083" max="3083" width="11.5" style="54" customWidth="1"/>
    <col min="3084" max="3327" width="9" style="54"/>
    <col min="3328" max="3328" width="12.75" style="54" bestFit="1" customWidth="1"/>
    <col min="3329" max="3329" width="4.5" style="54" customWidth="1"/>
    <col min="3330" max="3333" width="9" style="54"/>
    <col min="3334" max="3334" width="8" style="54" customWidth="1"/>
    <col min="3335" max="3335" width="9.375" style="54" customWidth="1"/>
    <col min="3336" max="3336" width="6.25" style="54" customWidth="1"/>
    <col min="3337" max="3337" width="8.5" style="54" customWidth="1"/>
    <col min="3338" max="3338" width="20" style="54" customWidth="1"/>
    <col min="3339" max="3339" width="11.5" style="54" customWidth="1"/>
    <col min="3340" max="3583" width="9" style="54"/>
    <col min="3584" max="3584" width="12.75" style="54" bestFit="1" customWidth="1"/>
    <col min="3585" max="3585" width="4.5" style="54" customWidth="1"/>
    <col min="3586" max="3589" width="9" style="54"/>
    <col min="3590" max="3590" width="8" style="54" customWidth="1"/>
    <col min="3591" max="3591" width="9.375" style="54" customWidth="1"/>
    <col min="3592" max="3592" width="6.25" style="54" customWidth="1"/>
    <col min="3593" max="3593" width="8.5" style="54" customWidth="1"/>
    <col min="3594" max="3594" width="20" style="54" customWidth="1"/>
    <col min="3595" max="3595" width="11.5" style="54" customWidth="1"/>
    <col min="3596" max="3839" width="9" style="54"/>
    <col min="3840" max="3840" width="12.75" style="54" bestFit="1" customWidth="1"/>
    <col min="3841" max="3841" width="4.5" style="54" customWidth="1"/>
    <col min="3842" max="3845" width="9" style="54"/>
    <col min="3846" max="3846" width="8" style="54" customWidth="1"/>
    <col min="3847" max="3847" width="9.375" style="54" customWidth="1"/>
    <col min="3848" max="3848" width="6.25" style="54" customWidth="1"/>
    <col min="3849" max="3849" width="8.5" style="54" customWidth="1"/>
    <col min="3850" max="3850" width="20" style="54" customWidth="1"/>
    <col min="3851" max="3851" width="11.5" style="54" customWidth="1"/>
    <col min="3852" max="4095" width="9" style="54"/>
    <col min="4096" max="4096" width="12.75" style="54" bestFit="1" customWidth="1"/>
    <col min="4097" max="4097" width="4.5" style="54" customWidth="1"/>
    <col min="4098" max="4101" width="9" style="54"/>
    <col min="4102" max="4102" width="8" style="54" customWidth="1"/>
    <col min="4103" max="4103" width="9.375" style="54" customWidth="1"/>
    <col min="4104" max="4104" width="6.25" style="54" customWidth="1"/>
    <col min="4105" max="4105" width="8.5" style="54" customWidth="1"/>
    <col min="4106" max="4106" width="20" style="54" customWidth="1"/>
    <col min="4107" max="4107" width="11.5" style="54" customWidth="1"/>
    <col min="4108" max="4351" width="9" style="54"/>
    <col min="4352" max="4352" width="12.75" style="54" bestFit="1" customWidth="1"/>
    <col min="4353" max="4353" width="4.5" style="54" customWidth="1"/>
    <col min="4354" max="4357" width="9" style="54"/>
    <col min="4358" max="4358" width="8" style="54" customWidth="1"/>
    <col min="4359" max="4359" width="9.375" style="54" customWidth="1"/>
    <col min="4360" max="4360" width="6.25" style="54" customWidth="1"/>
    <col min="4361" max="4361" width="8.5" style="54" customWidth="1"/>
    <col min="4362" max="4362" width="20" style="54" customWidth="1"/>
    <col min="4363" max="4363" width="11.5" style="54" customWidth="1"/>
    <col min="4364" max="4607" width="9" style="54"/>
    <col min="4608" max="4608" width="12.75" style="54" bestFit="1" customWidth="1"/>
    <col min="4609" max="4609" width="4.5" style="54" customWidth="1"/>
    <col min="4610" max="4613" width="9" style="54"/>
    <col min="4614" max="4614" width="8" style="54" customWidth="1"/>
    <col min="4615" max="4615" width="9.375" style="54" customWidth="1"/>
    <col min="4616" max="4616" width="6.25" style="54" customWidth="1"/>
    <col min="4617" max="4617" width="8.5" style="54" customWidth="1"/>
    <col min="4618" max="4618" width="20" style="54" customWidth="1"/>
    <col min="4619" max="4619" width="11.5" style="54" customWidth="1"/>
    <col min="4620" max="4863" width="9" style="54"/>
    <col min="4864" max="4864" width="12.75" style="54" bestFit="1" customWidth="1"/>
    <col min="4865" max="4865" width="4.5" style="54" customWidth="1"/>
    <col min="4866" max="4869" width="9" style="54"/>
    <col min="4870" max="4870" width="8" style="54" customWidth="1"/>
    <col min="4871" max="4871" width="9.375" style="54" customWidth="1"/>
    <col min="4872" max="4872" width="6.25" style="54" customWidth="1"/>
    <col min="4873" max="4873" width="8.5" style="54" customWidth="1"/>
    <col min="4874" max="4874" width="20" style="54" customWidth="1"/>
    <col min="4875" max="4875" width="11.5" style="54" customWidth="1"/>
    <col min="4876" max="5119" width="9" style="54"/>
    <col min="5120" max="5120" width="12.75" style="54" bestFit="1" customWidth="1"/>
    <col min="5121" max="5121" width="4.5" style="54" customWidth="1"/>
    <col min="5122" max="5125" width="9" style="54"/>
    <col min="5126" max="5126" width="8" style="54" customWidth="1"/>
    <col min="5127" max="5127" width="9.375" style="54" customWidth="1"/>
    <col min="5128" max="5128" width="6.25" style="54" customWidth="1"/>
    <col min="5129" max="5129" width="8.5" style="54" customWidth="1"/>
    <col min="5130" max="5130" width="20" style="54" customWidth="1"/>
    <col min="5131" max="5131" width="11.5" style="54" customWidth="1"/>
    <col min="5132" max="5375" width="9" style="54"/>
    <col min="5376" max="5376" width="12.75" style="54" bestFit="1" customWidth="1"/>
    <col min="5377" max="5377" width="4.5" style="54" customWidth="1"/>
    <col min="5378" max="5381" width="9" style="54"/>
    <col min="5382" max="5382" width="8" style="54" customWidth="1"/>
    <col min="5383" max="5383" width="9.375" style="54" customWidth="1"/>
    <col min="5384" max="5384" width="6.25" style="54" customWidth="1"/>
    <col min="5385" max="5385" width="8.5" style="54" customWidth="1"/>
    <col min="5386" max="5386" width="20" style="54" customWidth="1"/>
    <col min="5387" max="5387" width="11.5" style="54" customWidth="1"/>
    <col min="5388" max="5631" width="9" style="54"/>
    <col min="5632" max="5632" width="12.75" style="54" bestFit="1" customWidth="1"/>
    <col min="5633" max="5633" width="4.5" style="54" customWidth="1"/>
    <col min="5634" max="5637" width="9" style="54"/>
    <col min="5638" max="5638" width="8" style="54" customWidth="1"/>
    <col min="5639" max="5639" width="9.375" style="54" customWidth="1"/>
    <col min="5640" max="5640" width="6.25" style="54" customWidth="1"/>
    <col min="5641" max="5641" width="8.5" style="54" customWidth="1"/>
    <col min="5642" max="5642" width="20" style="54" customWidth="1"/>
    <col min="5643" max="5643" width="11.5" style="54" customWidth="1"/>
    <col min="5644" max="5887" width="9" style="54"/>
    <col min="5888" max="5888" width="12.75" style="54" bestFit="1" customWidth="1"/>
    <col min="5889" max="5889" width="4.5" style="54" customWidth="1"/>
    <col min="5890" max="5893" width="9" style="54"/>
    <col min="5894" max="5894" width="8" style="54" customWidth="1"/>
    <col min="5895" max="5895" width="9.375" style="54" customWidth="1"/>
    <col min="5896" max="5896" width="6.25" style="54" customWidth="1"/>
    <col min="5897" max="5897" width="8.5" style="54" customWidth="1"/>
    <col min="5898" max="5898" width="20" style="54" customWidth="1"/>
    <col min="5899" max="5899" width="11.5" style="54" customWidth="1"/>
    <col min="5900" max="6143" width="9" style="54"/>
    <col min="6144" max="6144" width="12.75" style="54" bestFit="1" customWidth="1"/>
    <col min="6145" max="6145" width="4.5" style="54" customWidth="1"/>
    <col min="6146" max="6149" width="9" style="54"/>
    <col min="6150" max="6150" width="8" style="54" customWidth="1"/>
    <col min="6151" max="6151" width="9.375" style="54" customWidth="1"/>
    <col min="6152" max="6152" width="6.25" style="54" customWidth="1"/>
    <col min="6153" max="6153" width="8.5" style="54" customWidth="1"/>
    <col min="6154" max="6154" width="20" style="54" customWidth="1"/>
    <col min="6155" max="6155" width="11.5" style="54" customWidth="1"/>
    <col min="6156" max="6399" width="9" style="54"/>
    <col min="6400" max="6400" width="12.75" style="54" bestFit="1" customWidth="1"/>
    <col min="6401" max="6401" width="4.5" style="54" customWidth="1"/>
    <col min="6402" max="6405" width="9" style="54"/>
    <col min="6406" max="6406" width="8" style="54" customWidth="1"/>
    <col min="6407" max="6407" width="9.375" style="54" customWidth="1"/>
    <col min="6408" max="6408" width="6.25" style="54" customWidth="1"/>
    <col min="6409" max="6409" width="8.5" style="54" customWidth="1"/>
    <col min="6410" max="6410" width="20" style="54" customWidth="1"/>
    <col min="6411" max="6411" width="11.5" style="54" customWidth="1"/>
    <col min="6412" max="6655" width="9" style="54"/>
    <col min="6656" max="6656" width="12.75" style="54" bestFit="1" customWidth="1"/>
    <col min="6657" max="6657" width="4.5" style="54" customWidth="1"/>
    <col min="6658" max="6661" width="9" style="54"/>
    <col min="6662" max="6662" width="8" style="54" customWidth="1"/>
    <col min="6663" max="6663" width="9.375" style="54" customWidth="1"/>
    <col min="6664" max="6664" width="6.25" style="54" customWidth="1"/>
    <col min="6665" max="6665" width="8.5" style="54" customWidth="1"/>
    <col min="6666" max="6666" width="20" style="54" customWidth="1"/>
    <col min="6667" max="6667" width="11.5" style="54" customWidth="1"/>
    <col min="6668" max="6911" width="9" style="54"/>
    <col min="6912" max="6912" width="12.75" style="54" bestFit="1" customWidth="1"/>
    <col min="6913" max="6913" width="4.5" style="54" customWidth="1"/>
    <col min="6914" max="6917" width="9" style="54"/>
    <col min="6918" max="6918" width="8" style="54" customWidth="1"/>
    <col min="6919" max="6919" width="9.375" style="54" customWidth="1"/>
    <col min="6920" max="6920" width="6.25" style="54" customWidth="1"/>
    <col min="6921" max="6921" width="8.5" style="54" customWidth="1"/>
    <col min="6922" max="6922" width="20" style="54" customWidth="1"/>
    <col min="6923" max="6923" width="11.5" style="54" customWidth="1"/>
    <col min="6924" max="7167" width="9" style="54"/>
    <col min="7168" max="7168" width="12.75" style="54" bestFit="1" customWidth="1"/>
    <col min="7169" max="7169" width="4.5" style="54" customWidth="1"/>
    <col min="7170" max="7173" width="9" style="54"/>
    <col min="7174" max="7174" width="8" style="54" customWidth="1"/>
    <col min="7175" max="7175" width="9.375" style="54" customWidth="1"/>
    <col min="7176" max="7176" width="6.25" style="54" customWidth="1"/>
    <col min="7177" max="7177" width="8.5" style="54" customWidth="1"/>
    <col min="7178" max="7178" width="20" style="54" customWidth="1"/>
    <col min="7179" max="7179" width="11.5" style="54" customWidth="1"/>
    <col min="7180" max="7423" width="9" style="54"/>
    <col min="7424" max="7424" width="12.75" style="54" bestFit="1" customWidth="1"/>
    <col min="7425" max="7425" width="4.5" style="54" customWidth="1"/>
    <col min="7426" max="7429" width="9" style="54"/>
    <col min="7430" max="7430" width="8" style="54" customWidth="1"/>
    <col min="7431" max="7431" width="9.375" style="54" customWidth="1"/>
    <col min="7432" max="7432" width="6.25" style="54" customWidth="1"/>
    <col min="7433" max="7433" width="8.5" style="54" customWidth="1"/>
    <col min="7434" max="7434" width="20" style="54" customWidth="1"/>
    <col min="7435" max="7435" width="11.5" style="54" customWidth="1"/>
    <col min="7436" max="7679" width="9" style="54"/>
    <col min="7680" max="7680" width="12.75" style="54" bestFit="1" customWidth="1"/>
    <col min="7681" max="7681" width="4.5" style="54" customWidth="1"/>
    <col min="7682" max="7685" width="9" style="54"/>
    <col min="7686" max="7686" width="8" style="54" customWidth="1"/>
    <col min="7687" max="7687" width="9.375" style="54" customWidth="1"/>
    <col min="7688" max="7688" width="6.25" style="54" customWidth="1"/>
    <col min="7689" max="7689" width="8.5" style="54" customWidth="1"/>
    <col min="7690" max="7690" width="20" style="54" customWidth="1"/>
    <col min="7691" max="7691" width="11.5" style="54" customWidth="1"/>
    <col min="7692" max="7935" width="9" style="54"/>
    <col min="7936" max="7936" width="12.75" style="54" bestFit="1" customWidth="1"/>
    <col min="7937" max="7937" width="4.5" style="54" customWidth="1"/>
    <col min="7938" max="7941" width="9" style="54"/>
    <col min="7942" max="7942" width="8" style="54" customWidth="1"/>
    <col min="7943" max="7943" width="9.375" style="54" customWidth="1"/>
    <col min="7944" max="7944" width="6.25" style="54" customWidth="1"/>
    <col min="7945" max="7945" width="8.5" style="54" customWidth="1"/>
    <col min="7946" max="7946" width="20" style="54" customWidth="1"/>
    <col min="7947" max="7947" width="11.5" style="54" customWidth="1"/>
    <col min="7948" max="8191" width="9" style="54"/>
    <col min="8192" max="8192" width="12.75" style="54" bestFit="1" customWidth="1"/>
    <col min="8193" max="8193" width="4.5" style="54" customWidth="1"/>
    <col min="8194" max="8197" width="9" style="54"/>
    <col min="8198" max="8198" width="8" style="54" customWidth="1"/>
    <col min="8199" max="8199" width="9.375" style="54" customWidth="1"/>
    <col min="8200" max="8200" width="6.25" style="54" customWidth="1"/>
    <col min="8201" max="8201" width="8.5" style="54" customWidth="1"/>
    <col min="8202" max="8202" width="20" style="54" customWidth="1"/>
    <col min="8203" max="8203" width="11.5" style="54" customWidth="1"/>
    <col min="8204" max="8447" width="9" style="54"/>
    <col min="8448" max="8448" width="12.75" style="54" bestFit="1" customWidth="1"/>
    <col min="8449" max="8449" width="4.5" style="54" customWidth="1"/>
    <col min="8450" max="8453" width="9" style="54"/>
    <col min="8454" max="8454" width="8" style="54" customWidth="1"/>
    <col min="8455" max="8455" width="9.375" style="54" customWidth="1"/>
    <col min="8456" max="8456" width="6.25" style="54" customWidth="1"/>
    <col min="8457" max="8457" width="8.5" style="54" customWidth="1"/>
    <col min="8458" max="8458" width="20" style="54" customWidth="1"/>
    <col min="8459" max="8459" width="11.5" style="54" customWidth="1"/>
    <col min="8460" max="8703" width="9" style="54"/>
    <col min="8704" max="8704" width="12.75" style="54" bestFit="1" customWidth="1"/>
    <col min="8705" max="8705" width="4.5" style="54" customWidth="1"/>
    <col min="8706" max="8709" width="9" style="54"/>
    <col min="8710" max="8710" width="8" style="54" customWidth="1"/>
    <col min="8711" max="8711" width="9.375" style="54" customWidth="1"/>
    <col min="8712" max="8712" width="6.25" style="54" customWidth="1"/>
    <col min="8713" max="8713" width="8.5" style="54" customWidth="1"/>
    <col min="8714" max="8714" width="20" style="54" customWidth="1"/>
    <col min="8715" max="8715" width="11.5" style="54" customWidth="1"/>
    <col min="8716" max="8959" width="9" style="54"/>
    <col min="8960" max="8960" width="12.75" style="54" bestFit="1" customWidth="1"/>
    <col min="8961" max="8961" width="4.5" style="54" customWidth="1"/>
    <col min="8962" max="8965" width="9" style="54"/>
    <col min="8966" max="8966" width="8" style="54" customWidth="1"/>
    <col min="8967" max="8967" width="9.375" style="54" customWidth="1"/>
    <col min="8968" max="8968" width="6.25" style="54" customWidth="1"/>
    <col min="8969" max="8969" width="8.5" style="54" customWidth="1"/>
    <col min="8970" max="8970" width="20" style="54" customWidth="1"/>
    <col min="8971" max="8971" width="11.5" style="54" customWidth="1"/>
    <col min="8972" max="9215" width="9" style="54"/>
    <col min="9216" max="9216" width="12.75" style="54" bestFit="1" customWidth="1"/>
    <col min="9217" max="9217" width="4.5" style="54" customWidth="1"/>
    <col min="9218" max="9221" width="9" style="54"/>
    <col min="9222" max="9222" width="8" style="54" customWidth="1"/>
    <col min="9223" max="9223" width="9.375" style="54" customWidth="1"/>
    <col min="9224" max="9224" width="6.25" style="54" customWidth="1"/>
    <col min="9225" max="9225" width="8.5" style="54" customWidth="1"/>
    <col min="9226" max="9226" width="20" style="54" customWidth="1"/>
    <col min="9227" max="9227" width="11.5" style="54" customWidth="1"/>
    <col min="9228" max="9471" width="9" style="54"/>
    <col min="9472" max="9472" width="12.75" style="54" bestFit="1" customWidth="1"/>
    <col min="9473" max="9473" width="4.5" style="54" customWidth="1"/>
    <col min="9474" max="9477" width="9" style="54"/>
    <col min="9478" max="9478" width="8" style="54" customWidth="1"/>
    <col min="9479" max="9479" width="9.375" style="54" customWidth="1"/>
    <col min="9480" max="9480" width="6.25" style="54" customWidth="1"/>
    <col min="9481" max="9481" width="8.5" style="54" customWidth="1"/>
    <col min="9482" max="9482" width="20" style="54" customWidth="1"/>
    <col min="9483" max="9483" width="11.5" style="54" customWidth="1"/>
    <col min="9484" max="9727" width="9" style="54"/>
    <col min="9728" max="9728" width="12.75" style="54" bestFit="1" customWidth="1"/>
    <col min="9729" max="9729" width="4.5" style="54" customWidth="1"/>
    <col min="9730" max="9733" width="9" style="54"/>
    <col min="9734" max="9734" width="8" style="54" customWidth="1"/>
    <col min="9735" max="9735" width="9.375" style="54" customWidth="1"/>
    <col min="9736" max="9736" width="6.25" style="54" customWidth="1"/>
    <col min="9737" max="9737" width="8.5" style="54" customWidth="1"/>
    <col min="9738" max="9738" width="20" style="54" customWidth="1"/>
    <col min="9739" max="9739" width="11.5" style="54" customWidth="1"/>
    <col min="9740" max="9983" width="9" style="54"/>
    <col min="9984" max="9984" width="12.75" style="54" bestFit="1" customWidth="1"/>
    <col min="9985" max="9985" width="4.5" style="54" customWidth="1"/>
    <col min="9986" max="9989" width="9" style="54"/>
    <col min="9990" max="9990" width="8" style="54" customWidth="1"/>
    <col min="9991" max="9991" width="9.375" style="54" customWidth="1"/>
    <col min="9992" max="9992" width="6.25" style="54" customWidth="1"/>
    <col min="9993" max="9993" width="8.5" style="54" customWidth="1"/>
    <col min="9994" max="9994" width="20" style="54" customWidth="1"/>
    <col min="9995" max="9995" width="11.5" style="54" customWidth="1"/>
    <col min="9996" max="10239" width="9" style="54"/>
    <col min="10240" max="10240" width="12.75" style="54" bestFit="1" customWidth="1"/>
    <col min="10241" max="10241" width="4.5" style="54" customWidth="1"/>
    <col min="10242" max="10245" width="9" style="54"/>
    <col min="10246" max="10246" width="8" style="54" customWidth="1"/>
    <col min="10247" max="10247" width="9.375" style="54" customWidth="1"/>
    <col min="10248" max="10248" width="6.25" style="54" customWidth="1"/>
    <col min="10249" max="10249" width="8.5" style="54" customWidth="1"/>
    <col min="10250" max="10250" width="20" style="54" customWidth="1"/>
    <col min="10251" max="10251" width="11.5" style="54" customWidth="1"/>
    <col min="10252" max="10495" width="9" style="54"/>
    <col min="10496" max="10496" width="12.75" style="54" bestFit="1" customWidth="1"/>
    <col min="10497" max="10497" width="4.5" style="54" customWidth="1"/>
    <col min="10498" max="10501" width="9" style="54"/>
    <col min="10502" max="10502" width="8" style="54" customWidth="1"/>
    <col min="10503" max="10503" width="9.375" style="54" customWidth="1"/>
    <col min="10504" max="10504" width="6.25" style="54" customWidth="1"/>
    <col min="10505" max="10505" width="8.5" style="54" customWidth="1"/>
    <col min="10506" max="10506" width="20" style="54" customWidth="1"/>
    <col min="10507" max="10507" width="11.5" style="54" customWidth="1"/>
    <col min="10508" max="10751" width="9" style="54"/>
    <col min="10752" max="10752" width="12.75" style="54" bestFit="1" customWidth="1"/>
    <col min="10753" max="10753" width="4.5" style="54" customWidth="1"/>
    <col min="10754" max="10757" width="9" style="54"/>
    <col min="10758" max="10758" width="8" style="54" customWidth="1"/>
    <col min="10759" max="10759" width="9.375" style="54" customWidth="1"/>
    <col min="10760" max="10760" width="6.25" style="54" customWidth="1"/>
    <col min="10761" max="10761" width="8.5" style="54" customWidth="1"/>
    <col min="10762" max="10762" width="20" style="54" customWidth="1"/>
    <col min="10763" max="10763" width="11.5" style="54" customWidth="1"/>
    <col min="10764" max="11007" width="9" style="54"/>
    <col min="11008" max="11008" width="12.75" style="54" bestFit="1" customWidth="1"/>
    <col min="11009" max="11009" width="4.5" style="54" customWidth="1"/>
    <col min="11010" max="11013" width="9" style="54"/>
    <col min="11014" max="11014" width="8" style="54" customWidth="1"/>
    <col min="11015" max="11015" width="9.375" style="54" customWidth="1"/>
    <col min="11016" max="11016" width="6.25" style="54" customWidth="1"/>
    <col min="11017" max="11017" width="8.5" style="54" customWidth="1"/>
    <col min="11018" max="11018" width="20" style="54" customWidth="1"/>
    <col min="11019" max="11019" width="11.5" style="54" customWidth="1"/>
    <col min="11020" max="11263" width="9" style="54"/>
    <col min="11264" max="11264" width="12.75" style="54" bestFit="1" customWidth="1"/>
    <col min="11265" max="11265" width="4.5" style="54" customWidth="1"/>
    <col min="11266" max="11269" width="9" style="54"/>
    <col min="11270" max="11270" width="8" style="54" customWidth="1"/>
    <col min="11271" max="11271" width="9.375" style="54" customWidth="1"/>
    <col min="11272" max="11272" width="6.25" style="54" customWidth="1"/>
    <col min="11273" max="11273" width="8.5" style="54" customWidth="1"/>
    <col min="11274" max="11274" width="20" style="54" customWidth="1"/>
    <col min="11275" max="11275" width="11.5" style="54" customWidth="1"/>
    <col min="11276" max="11519" width="9" style="54"/>
    <col min="11520" max="11520" width="12.75" style="54" bestFit="1" customWidth="1"/>
    <col min="11521" max="11521" width="4.5" style="54" customWidth="1"/>
    <col min="11522" max="11525" width="9" style="54"/>
    <col min="11526" max="11526" width="8" style="54" customWidth="1"/>
    <col min="11527" max="11527" width="9.375" style="54" customWidth="1"/>
    <col min="11528" max="11528" width="6.25" style="54" customWidth="1"/>
    <col min="11529" max="11529" width="8.5" style="54" customWidth="1"/>
    <col min="11530" max="11530" width="20" style="54" customWidth="1"/>
    <col min="11531" max="11531" width="11.5" style="54" customWidth="1"/>
    <col min="11532" max="11775" width="9" style="54"/>
    <col min="11776" max="11776" width="12.75" style="54" bestFit="1" customWidth="1"/>
    <col min="11777" max="11777" width="4.5" style="54" customWidth="1"/>
    <col min="11778" max="11781" width="9" style="54"/>
    <col min="11782" max="11782" width="8" style="54" customWidth="1"/>
    <col min="11783" max="11783" width="9.375" style="54" customWidth="1"/>
    <col min="11784" max="11784" width="6.25" style="54" customWidth="1"/>
    <col min="11785" max="11785" width="8.5" style="54" customWidth="1"/>
    <col min="11786" max="11786" width="20" style="54" customWidth="1"/>
    <col min="11787" max="11787" width="11.5" style="54" customWidth="1"/>
    <col min="11788" max="12031" width="9" style="54"/>
    <col min="12032" max="12032" width="12.75" style="54" bestFit="1" customWidth="1"/>
    <col min="12033" max="12033" width="4.5" style="54" customWidth="1"/>
    <col min="12034" max="12037" width="9" style="54"/>
    <col min="12038" max="12038" width="8" style="54" customWidth="1"/>
    <col min="12039" max="12039" width="9.375" style="54" customWidth="1"/>
    <col min="12040" max="12040" width="6.25" style="54" customWidth="1"/>
    <col min="12041" max="12041" width="8.5" style="54" customWidth="1"/>
    <col min="12042" max="12042" width="20" style="54" customWidth="1"/>
    <col min="12043" max="12043" width="11.5" style="54" customWidth="1"/>
    <col min="12044" max="12287" width="9" style="54"/>
    <col min="12288" max="12288" width="12.75" style="54" bestFit="1" customWidth="1"/>
    <col min="12289" max="12289" width="4.5" style="54" customWidth="1"/>
    <col min="12290" max="12293" width="9" style="54"/>
    <col min="12294" max="12294" width="8" style="54" customWidth="1"/>
    <col min="12295" max="12295" width="9.375" style="54" customWidth="1"/>
    <col min="12296" max="12296" width="6.25" style="54" customWidth="1"/>
    <col min="12297" max="12297" width="8.5" style="54" customWidth="1"/>
    <col min="12298" max="12298" width="20" style="54" customWidth="1"/>
    <col min="12299" max="12299" width="11.5" style="54" customWidth="1"/>
    <col min="12300" max="12543" width="9" style="54"/>
    <col min="12544" max="12544" width="12.75" style="54" bestFit="1" customWidth="1"/>
    <col min="12545" max="12545" width="4.5" style="54" customWidth="1"/>
    <col min="12546" max="12549" width="9" style="54"/>
    <col min="12550" max="12550" width="8" style="54" customWidth="1"/>
    <col min="12551" max="12551" width="9.375" style="54" customWidth="1"/>
    <col min="12552" max="12552" width="6.25" style="54" customWidth="1"/>
    <col min="12553" max="12553" width="8.5" style="54" customWidth="1"/>
    <col min="12554" max="12554" width="20" style="54" customWidth="1"/>
    <col min="12555" max="12555" width="11.5" style="54" customWidth="1"/>
    <col min="12556" max="12799" width="9" style="54"/>
    <col min="12800" max="12800" width="12.75" style="54" bestFit="1" customWidth="1"/>
    <col min="12801" max="12801" width="4.5" style="54" customWidth="1"/>
    <col min="12802" max="12805" width="9" style="54"/>
    <col min="12806" max="12806" width="8" style="54" customWidth="1"/>
    <col min="12807" max="12807" width="9.375" style="54" customWidth="1"/>
    <col min="12808" max="12808" width="6.25" style="54" customWidth="1"/>
    <col min="12809" max="12809" width="8.5" style="54" customWidth="1"/>
    <col min="12810" max="12810" width="20" style="54" customWidth="1"/>
    <col min="12811" max="12811" width="11.5" style="54" customWidth="1"/>
    <col min="12812" max="13055" width="9" style="54"/>
    <col min="13056" max="13056" width="12.75" style="54" bestFit="1" customWidth="1"/>
    <col min="13057" max="13057" width="4.5" style="54" customWidth="1"/>
    <col min="13058" max="13061" width="9" style="54"/>
    <col min="13062" max="13062" width="8" style="54" customWidth="1"/>
    <col min="13063" max="13063" width="9.375" style="54" customWidth="1"/>
    <col min="13064" max="13064" width="6.25" style="54" customWidth="1"/>
    <col min="13065" max="13065" width="8.5" style="54" customWidth="1"/>
    <col min="13066" max="13066" width="20" style="54" customWidth="1"/>
    <col min="13067" max="13067" width="11.5" style="54" customWidth="1"/>
    <col min="13068" max="13311" width="9" style="54"/>
    <col min="13312" max="13312" width="12.75" style="54" bestFit="1" customWidth="1"/>
    <col min="13313" max="13313" width="4.5" style="54" customWidth="1"/>
    <col min="13314" max="13317" width="9" style="54"/>
    <col min="13318" max="13318" width="8" style="54" customWidth="1"/>
    <col min="13319" max="13319" width="9.375" style="54" customWidth="1"/>
    <col min="13320" max="13320" width="6.25" style="54" customWidth="1"/>
    <col min="13321" max="13321" width="8.5" style="54" customWidth="1"/>
    <col min="13322" max="13322" width="20" style="54" customWidth="1"/>
    <col min="13323" max="13323" width="11.5" style="54" customWidth="1"/>
    <col min="13324" max="13567" width="9" style="54"/>
    <col min="13568" max="13568" width="12.75" style="54" bestFit="1" customWidth="1"/>
    <col min="13569" max="13569" width="4.5" style="54" customWidth="1"/>
    <col min="13570" max="13573" width="9" style="54"/>
    <col min="13574" max="13574" width="8" style="54" customWidth="1"/>
    <col min="13575" max="13575" width="9.375" style="54" customWidth="1"/>
    <col min="13576" max="13576" width="6.25" style="54" customWidth="1"/>
    <col min="13577" max="13577" width="8.5" style="54" customWidth="1"/>
    <col min="13578" max="13578" width="20" style="54" customWidth="1"/>
    <col min="13579" max="13579" width="11.5" style="54" customWidth="1"/>
    <col min="13580" max="13823" width="9" style="54"/>
    <col min="13824" max="13824" width="12.75" style="54" bestFit="1" customWidth="1"/>
    <col min="13825" max="13825" width="4.5" style="54" customWidth="1"/>
    <col min="13826" max="13829" width="9" style="54"/>
    <col min="13830" max="13830" width="8" style="54" customWidth="1"/>
    <col min="13831" max="13831" width="9.375" style="54" customWidth="1"/>
    <col min="13832" max="13832" width="6.25" style="54" customWidth="1"/>
    <col min="13833" max="13833" width="8.5" style="54" customWidth="1"/>
    <col min="13834" max="13834" width="20" style="54" customWidth="1"/>
    <col min="13835" max="13835" width="11.5" style="54" customWidth="1"/>
    <col min="13836" max="14079" width="9" style="54"/>
    <col min="14080" max="14080" width="12.75" style="54" bestFit="1" customWidth="1"/>
    <col min="14081" max="14081" width="4.5" style="54" customWidth="1"/>
    <col min="14082" max="14085" width="9" style="54"/>
    <col min="14086" max="14086" width="8" style="54" customWidth="1"/>
    <col min="14087" max="14087" width="9.375" style="54" customWidth="1"/>
    <col min="14088" max="14088" width="6.25" style="54" customWidth="1"/>
    <col min="14089" max="14089" width="8.5" style="54" customWidth="1"/>
    <col min="14090" max="14090" width="20" style="54" customWidth="1"/>
    <col min="14091" max="14091" width="11.5" style="54" customWidth="1"/>
    <col min="14092" max="14335" width="9" style="54"/>
    <col min="14336" max="14336" width="12.75" style="54" bestFit="1" customWidth="1"/>
    <col min="14337" max="14337" width="4.5" style="54" customWidth="1"/>
    <col min="14338" max="14341" width="9" style="54"/>
    <col min="14342" max="14342" width="8" style="54" customWidth="1"/>
    <col min="14343" max="14343" width="9.375" style="54" customWidth="1"/>
    <col min="14344" max="14344" width="6.25" style="54" customWidth="1"/>
    <col min="14345" max="14345" width="8.5" style="54" customWidth="1"/>
    <col min="14346" max="14346" width="20" style="54" customWidth="1"/>
    <col min="14347" max="14347" width="11.5" style="54" customWidth="1"/>
    <col min="14348" max="14591" width="9" style="54"/>
    <col min="14592" max="14592" width="12.75" style="54" bestFit="1" customWidth="1"/>
    <col min="14593" max="14593" width="4.5" style="54" customWidth="1"/>
    <col min="14594" max="14597" width="9" style="54"/>
    <col min="14598" max="14598" width="8" style="54" customWidth="1"/>
    <col min="14599" max="14599" width="9.375" style="54" customWidth="1"/>
    <col min="14600" max="14600" width="6.25" style="54" customWidth="1"/>
    <col min="14601" max="14601" width="8.5" style="54" customWidth="1"/>
    <col min="14602" max="14602" width="20" style="54" customWidth="1"/>
    <col min="14603" max="14603" width="11.5" style="54" customWidth="1"/>
    <col min="14604" max="14847" width="9" style="54"/>
    <col min="14848" max="14848" width="12.75" style="54" bestFit="1" customWidth="1"/>
    <col min="14849" max="14849" width="4.5" style="54" customWidth="1"/>
    <col min="14850" max="14853" width="9" style="54"/>
    <col min="14854" max="14854" width="8" style="54" customWidth="1"/>
    <col min="14855" max="14855" width="9.375" style="54" customWidth="1"/>
    <col min="14856" max="14856" width="6.25" style="54" customWidth="1"/>
    <col min="14857" max="14857" width="8.5" style="54" customWidth="1"/>
    <col min="14858" max="14858" width="20" style="54" customWidth="1"/>
    <col min="14859" max="14859" width="11.5" style="54" customWidth="1"/>
    <col min="14860" max="15103" width="9" style="54"/>
    <col min="15104" max="15104" width="12.75" style="54" bestFit="1" customWidth="1"/>
    <col min="15105" max="15105" width="4.5" style="54" customWidth="1"/>
    <col min="15106" max="15109" width="9" style="54"/>
    <col min="15110" max="15110" width="8" style="54" customWidth="1"/>
    <col min="15111" max="15111" width="9.375" style="54" customWidth="1"/>
    <col min="15112" max="15112" width="6.25" style="54" customWidth="1"/>
    <col min="15113" max="15113" width="8.5" style="54" customWidth="1"/>
    <col min="15114" max="15114" width="20" style="54" customWidth="1"/>
    <col min="15115" max="15115" width="11.5" style="54" customWidth="1"/>
    <col min="15116" max="15359" width="9" style="54"/>
    <col min="15360" max="15360" width="12.75" style="54" bestFit="1" customWidth="1"/>
    <col min="15361" max="15361" width="4.5" style="54" customWidth="1"/>
    <col min="15362" max="15365" width="9" style="54"/>
    <col min="15366" max="15366" width="8" style="54" customWidth="1"/>
    <col min="15367" max="15367" width="9.375" style="54" customWidth="1"/>
    <col min="15368" max="15368" width="6.25" style="54" customWidth="1"/>
    <col min="15369" max="15369" width="8.5" style="54" customWidth="1"/>
    <col min="15370" max="15370" width="20" style="54" customWidth="1"/>
    <col min="15371" max="15371" width="11.5" style="54" customWidth="1"/>
    <col min="15372" max="15615" width="9" style="54"/>
    <col min="15616" max="15616" width="12.75" style="54" bestFit="1" customWidth="1"/>
    <col min="15617" max="15617" width="4.5" style="54" customWidth="1"/>
    <col min="15618" max="15621" width="9" style="54"/>
    <col min="15622" max="15622" width="8" style="54" customWidth="1"/>
    <col min="15623" max="15623" width="9.375" style="54" customWidth="1"/>
    <col min="15624" max="15624" width="6.25" style="54" customWidth="1"/>
    <col min="15625" max="15625" width="8.5" style="54" customWidth="1"/>
    <col min="15626" max="15626" width="20" style="54" customWidth="1"/>
    <col min="15627" max="15627" width="11.5" style="54" customWidth="1"/>
    <col min="15628" max="15871" width="9" style="54"/>
    <col min="15872" max="15872" width="12.75" style="54" bestFit="1" customWidth="1"/>
    <col min="15873" max="15873" width="4.5" style="54" customWidth="1"/>
    <col min="15874" max="15877" width="9" style="54"/>
    <col min="15878" max="15878" width="8" style="54" customWidth="1"/>
    <col min="15879" max="15879" width="9.375" style="54" customWidth="1"/>
    <col min="15880" max="15880" width="6.25" style="54" customWidth="1"/>
    <col min="15881" max="15881" width="8.5" style="54" customWidth="1"/>
    <col min="15882" max="15882" width="20" style="54" customWidth="1"/>
    <col min="15883" max="15883" width="11.5" style="54" customWidth="1"/>
    <col min="15884" max="16127" width="9" style="54"/>
    <col min="16128" max="16128" width="12.75" style="54" bestFit="1" customWidth="1"/>
    <col min="16129" max="16129" width="4.5" style="54" customWidth="1"/>
    <col min="16130" max="16133" width="9" style="54"/>
    <col min="16134" max="16134" width="8" style="54" customWidth="1"/>
    <col min="16135" max="16135" width="9.375" style="54" customWidth="1"/>
    <col min="16136" max="16136" width="6.25" style="54" customWidth="1"/>
    <col min="16137" max="16137" width="8.5" style="54" customWidth="1"/>
    <col min="16138" max="16138" width="20" style="54" customWidth="1"/>
    <col min="16139" max="16139" width="11.5" style="54" customWidth="1"/>
    <col min="16140" max="16384" width="9" style="54"/>
  </cols>
  <sheetData>
    <row r="1" spans="1:12">
      <c r="A1" s="76" t="s">
        <v>61</v>
      </c>
      <c r="C1" s="77"/>
      <c r="D1" s="78"/>
      <c r="E1" s="78"/>
      <c r="F1" s="78"/>
      <c r="G1" s="78"/>
      <c r="H1" s="78"/>
      <c r="I1" s="78"/>
      <c r="J1" s="78"/>
    </row>
    <row r="2" spans="1:12">
      <c r="E2" s="80" t="s">
        <v>62</v>
      </c>
      <c r="F2" s="81" t="s">
        <v>63</v>
      </c>
      <c r="G2" s="81" t="s">
        <v>64</v>
      </c>
      <c r="H2" s="81" t="s">
        <v>65</v>
      </c>
      <c r="I2" s="78"/>
      <c r="J2" s="82"/>
      <c r="K2" s="63"/>
      <c r="L2" s="61"/>
    </row>
    <row r="3" spans="1:12">
      <c r="A3" s="54" t="s">
        <v>352</v>
      </c>
      <c r="C3" s="68"/>
      <c r="D3" s="68"/>
      <c r="E3" s="78"/>
      <c r="F3" s="83" t="s">
        <v>66</v>
      </c>
      <c r="G3" s="83" t="s">
        <v>67</v>
      </c>
      <c r="H3" s="83" t="s">
        <v>67</v>
      </c>
      <c r="I3" s="78"/>
      <c r="J3" s="82"/>
      <c r="K3" s="63"/>
      <c r="L3" s="61"/>
    </row>
    <row r="4" spans="1:12">
      <c r="A4" s="84" t="s">
        <v>68</v>
      </c>
      <c r="B4" s="84"/>
      <c r="C4" s="69"/>
      <c r="D4" s="68"/>
      <c r="E4" s="78"/>
      <c r="F4" s="83" t="s">
        <v>69</v>
      </c>
      <c r="G4" s="83" t="s">
        <v>70</v>
      </c>
      <c r="H4" s="83" t="s">
        <v>70</v>
      </c>
      <c r="I4" s="78"/>
      <c r="J4" s="82"/>
      <c r="K4" s="63"/>
      <c r="L4" s="61"/>
    </row>
    <row r="5" spans="1:12">
      <c r="A5" s="54" t="s">
        <v>351</v>
      </c>
      <c r="C5" s="69"/>
      <c r="D5" s="68"/>
      <c r="E5" s="78"/>
      <c r="F5" s="81" t="s">
        <v>72</v>
      </c>
      <c r="G5" s="83" t="s">
        <v>73</v>
      </c>
      <c r="H5" s="83" t="s">
        <v>73</v>
      </c>
      <c r="I5" s="78"/>
      <c r="J5" s="82"/>
      <c r="K5" s="63"/>
      <c r="L5" s="61"/>
    </row>
    <row r="6" spans="1:12">
      <c r="C6" s="99"/>
      <c r="D6" s="68"/>
      <c r="E6" s="78"/>
      <c r="F6" s="78"/>
      <c r="G6" s="83" t="s">
        <v>74</v>
      </c>
      <c r="H6" s="83" t="s">
        <v>74</v>
      </c>
      <c r="I6" s="78"/>
    </row>
    <row r="7" spans="1:12">
      <c r="A7" s="84"/>
      <c r="B7" s="84"/>
      <c r="C7" s="69"/>
      <c r="D7" s="68"/>
      <c r="E7" s="78"/>
      <c r="F7" s="78"/>
      <c r="G7" s="81" t="s">
        <v>75</v>
      </c>
      <c r="H7" s="81" t="s">
        <v>76</v>
      </c>
      <c r="I7" s="78"/>
      <c r="J7" s="78"/>
    </row>
    <row r="8" spans="1:12">
      <c r="A8" s="86" t="s">
        <v>77</v>
      </c>
      <c r="B8" s="88" t="s">
        <v>78</v>
      </c>
      <c r="C8" s="89" t="s">
        <v>79</v>
      </c>
      <c r="D8" s="89" t="s">
        <v>80</v>
      </c>
      <c r="E8" s="89" t="s">
        <v>81</v>
      </c>
      <c r="F8" s="89" t="s">
        <v>82</v>
      </c>
      <c r="G8" s="89" t="s">
        <v>83</v>
      </c>
      <c r="H8" s="89" t="s">
        <v>84</v>
      </c>
      <c r="I8" s="89" t="s">
        <v>85</v>
      </c>
      <c r="J8" s="88" t="s">
        <v>86</v>
      </c>
      <c r="K8" s="72" t="s">
        <v>87</v>
      </c>
    </row>
    <row r="9" spans="1:12">
      <c r="A9" s="73">
        <v>1</v>
      </c>
      <c r="B9" s="79" t="s">
        <v>14</v>
      </c>
      <c r="C9" s="54">
        <v>254</v>
      </c>
      <c r="D9" s="54">
        <v>216</v>
      </c>
      <c r="E9" s="54">
        <v>156.30000000000001</v>
      </c>
      <c r="F9" s="54">
        <v>1</v>
      </c>
      <c r="G9" s="54">
        <v>0.6</v>
      </c>
      <c r="H9" s="54">
        <v>1</v>
      </c>
      <c r="I9" s="54">
        <v>0.7</v>
      </c>
      <c r="J9" s="90" t="s">
        <v>132</v>
      </c>
      <c r="K9" s="73">
        <v>20</v>
      </c>
    </row>
    <row r="10" spans="1:12">
      <c r="A10" s="54">
        <v>2</v>
      </c>
      <c r="B10" s="79" t="s">
        <v>14</v>
      </c>
      <c r="C10" s="54">
        <v>263</v>
      </c>
      <c r="D10" s="54">
        <v>223</v>
      </c>
      <c r="E10" s="54">
        <v>162.9</v>
      </c>
      <c r="F10" s="54">
        <v>1</v>
      </c>
      <c r="G10" s="54">
        <v>1.5</v>
      </c>
      <c r="H10" s="54">
        <v>1</v>
      </c>
      <c r="I10" s="54">
        <v>0.8</v>
      </c>
      <c r="J10" s="91" t="s">
        <v>132</v>
      </c>
      <c r="K10" s="73">
        <v>20</v>
      </c>
    </row>
    <row r="11" spans="1:12">
      <c r="A11" s="54">
        <v>3</v>
      </c>
      <c r="B11" s="79" t="s">
        <v>14</v>
      </c>
      <c r="C11" s="54">
        <v>259</v>
      </c>
      <c r="D11" s="54">
        <v>217</v>
      </c>
      <c r="E11" s="54">
        <v>157.69999999999999</v>
      </c>
      <c r="F11" s="54">
        <v>2</v>
      </c>
      <c r="G11" s="54">
        <v>0.6</v>
      </c>
      <c r="H11" s="54">
        <v>1</v>
      </c>
      <c r="I11" s="54">
        <v>4.0999999999999996</v>
      </c>
      <c r="J11" s="91" t="s">
        <v>120</v>
      </c>
      <c r="K11" s="73">
        <v>25</v>
      </c>
    </row>
    <row r="12" spans="1:12">
      <c r="A12" s="54">
        <v>4</v>
      </c>
      <c r="B12" s="79" t="s">
        <v>14</v>
      </c>
      <c r="C12" s="54">
        <v>266</v>
      </c>
      <c r="D12" s="54">
        <v>228</v>
      </c>
      <c r="E12" s="54">
        <v>163.1</v>
      </c>
      <c r="F12" s="54">
        <v>1</v>
      </c>
      <c r="G12" s="54">
        <v>2.4</v>
      </c>
      <c r="H12" s="54">
        <v>1</v>
      </c>
      <c r="I12" s="54">
        <v>0.7</v>
      </c>
      <c r="J12" s="91" t="s">
        <v>132</v>
      </c>
      <c r="K12" s="73">
        <v>20</v>
      </c>
    </row>
    <row r="13" spans="1:12">
      <c r="A13" s="54">
        <v>5</v>
      </c>
      <c r="B13" s="79" t="s">
        <v>14</v>
      </c>
      <c r="C13" s="54">
        <v>263</v>
      </c>
      <c r="D13" s="54">
        <v>224</v>
      </c>
      <c r="E13" s="54">
        <v>167.1</v>
      </c>
      <c r="F13" s="54">
        <v>1</v>
      </c>
      <c r="G13" s="54">
        <v>1.5</v>
      </c>
      <c r="H13" s="54">
        <v>1</v>
      </c>
      <c r="I13" s="54">
        <v>0</v>
      </c>
      <c r="J13" s="91"/>
      <c r="K13" s="73"/>
    </row>
    <row r="14" spans="1:12">
      <c r="A14" s="54">
        <v>6</v>
      </c>
      <c r="B14" s="79" t="s">
        <v>14</v>
      </c>
      <c r="C14" s="54">
        <v>267</v>
      </c>
      <c r="D14" s="54">
        <v>229</v>
      </c>
      <c r="E14" s="54">
        <v>169.1</v>
      </c>
      <c r="F14" s="54">
        <v>2</v>
      </c>
      <c r="G14" s="54">
        <v>0.8</v>
      </c>
      <c r="H14" s="54">
        <v>1</v>
      </c>
      <c r="I14" s="54">
        <v>0</v>
      </c>
      <c r="J14" s="91"/>
      <c r="K14" s="73"/>
    </row>
    <row r="15" spans="1:12">
      <c r="A15" s="54">
        <v>7</v>
      </c>
      <c r="B15" s="79" t="s">
        <v>14</v>
      </c>
      <c r="C15" s="54">
        <v>257</v>
      </c>
      <c r="D15" s="54">
        <v>219</v>
      </c>
      <c r="E15" s="54">
        <v>144.30000000000001</v>
      </c>
      <c r="F15" s="54">
        <v>2</v>
      </c>
      <c r="G15" s="54">
        <v>0.7</v>
      </c>
      <c r="H15" s="54">
        <v>1</v>
      </c>
      <c r="I15" s="54">
        <v>2.6</v>
      </c>
      <c r="J15" s="91" t="s">
        <v>120</v>
      </c>
      <c r="K15" s="73">
        <v>25</v>
      </c>
    </row>
    <row r="16" spans="1:12">
      <c r="A16" s="54">
        <v>8</v>
      </c>
      <c r="B16" s="79" t="s">
        <v>14</v>
      </c>
      <c r="C16" s="54">
        <v>262</v>
      </c>
      <c r="D16" s="54">
        <v>223</v>
      </c>
      <c r="E16" s="54">
        <v>165.5</v>
      </c>
      <c r="F16" s="54">
        <v>2</v>
      </c>
      <c r="G16" s="54">
        <v>0.6</v>
      </c>
      <c r="H16" s="54">
        <v>1</v>
      </c>
      <c r="I16" s="54">
        <v>2.8</v>
      </c>
      <c r="J16" s="91" t="s">
        <v>120</v>
      </c>
      <c r="K16" s="73">
        <v>25</v>
      </c>
    </row>
    <row r="17" spans="1:11">
      <c r="A17" s="54">
        <v>9</v>
      </c>
      <c r="B17" s="79" t="s">
        <v>14</v>
      </c>
      <c r="C17" s="54">
        <v>254</v>
      </c>
      <c r="D17" s="54">
        <v>216</v>
      </c>
      <c r="E17" s="54">
        <v>146.1</v>
      </c>
      <c r="F17" s="54">
        <v>2</v>
      </c>
      <c r="G17" s="54">
        <v>0.5</v>
      </c>
      <c r="H17" s="54">
        <v>1</v>
      </c>
      <c r="I17" s="54">
        <v>1</v>
      </c>
      <c r="J17" s="91" t="s">
        <v>120</v>
      </c>
      <c r="K17" s="73">
        <v>25</v>
      </c>
    </row>
    <row r="18" spans="1:11">
      <c r="A18" s="54">
        <v>10</v>
      </c>
      <c r="B18" s="79" t="s">
        <v>14</v>
      </c>
      <c r="C18" s="54">
        <v>258</v>
      </c>
      <c r="D18" s="54">
        <v>220</v>
      </c>
      <c r="E18" s="54">
        <v>151.30000000000001</v>
      </c>
      <c r="F18" s="54">
        <v>1</v>
      </c>
      <c r="G18" s="54">
        <v>1.4</v>
      </c>
      <c r="H18" s="54">
        <v>2</v>
      </c>
      <c r="I18" s="54">
        <v>3.3</v>
      </c>
      <c r="J18" s="91" t="s">
        <v>185</v>
      </c>
      <c r="K18" s="73" t="s">
        <v>186</v>
      </c>
    </row>
    <row r="19" spans="1:11">
      <c r="A19" s="54">
        <v>11</v>
      </c>
      <c r="B19" s="79" t="s">
        <v>14</v>
      </c>
      <c r="C19" s="54">
        <v>267</v>
      </c>
      <c r="D19" s="54">
        <v>227</v>
      </c>
      <c r="E19" s="54">
        <v>175.4</v>
      </c>
      <c r="F19" s="54">
        <v>2</v>
      </c>
      <c r="G19" s="54">
        <v>0.9</v>
      </c>
      <c r="H19" s="54">
        <v>2</v>
      </c>
      <c r="I19" s="54">
        <v>0</v>
      </c>
      <c r="J19" s="91"/>
      <c r="K19" s="73"/>
    </row>
    <row r="20" spans="1:11">
      <c r="A20" s="54">
        <v>12</v>
      </c>
      <c r="B20" s="79" t="s">
        <v>14</v>
      </c>
      <c r="C20" s="54">
        <v>258</v>
      </c>
      <c r="D20" s="54">
        <v>222</v>
      </c>
      <c r="E20" s="54">
        <v>141.80000000000001</v>
      </c>
      <c r="F20" s="54">
        <v>2</v>
      </c>
      <c r="G20" s="54">
        <v>0.2</v>
      </c>
      <c r="H20" s="54">
        <v>2</v>
      </c>
      <c r="I20" s="54">
        <v>1.4</v>
      </c>
      <c r="J20" s="91" t="s">
        <v>120</v>
      </c>
      <c r="K20" s="73">
        <v>25</v>
      </c>
    </row>
    <row r="21" spans="1:11">
      <c r="A21" s="54">
        <v>13</v>
      </c>
      <c r="B21" s="79" t="s">
        <v>14</v>
      </c>
      <c r="C21" s="54">
        <v>252</v>
      </c>
      <c r="D21" s="54">
        <v>213</v>
      </c>
      <c r="E21" s="54">
        <v>154.1</v>
      </c>
      <c r="F21" s="54">
        <v>1</v>
      </c>
      <c r="G21" s="54">
        <v>1.8</v>
      </c>
      <c r="H21" s="54">
        <v>2</v>
      </c>
      <c r="I21" s="54">
        <v>0</v>
      </c>
      <c r="J21" s="91"/>
      <c r="K21" s="73"/>
    </row>
    <row r="22" spans="1:11">
      <c r="A22" s="54">
        <v>14</v>
      </c>
      <c r="B22" s="79" t="s">
        <v>14</v>
      </c>
      <c r="C22" s="54">
        <v>260</v>
      </c>
      <c r="D22" s="54">
        <v>220</v>
      </c>
      <c r="E22" s="54">
        <v>161.9</v>
      </c>
      <c r="F22" s="54">
        <v>1</v>
      </c>
      <c r="G22" s="54">
        <v>1.2</v>
      </c>
      <c r="H22" s="54">
        <v>2</v>
      </c>
      <c r="I22" s="54">
        <v>7.1</v>
      </c>
      <c r="J22" s="91" t="s">
        <v>187</v>
      </c>
      <c r="K22" s="73">
        <v>50</v>
      </c>
    </row>
    <row r="23" spans="1:11">
      <c r="A23" s="54">
        <v>15</v>
      </c>
      <c r="B23" s="79" t="s">
        <v>14</v>
      </c>
      <c r="C23" s="54">
        <v>255</v>
      </c>
      <c r="D23" s="54">
        <v>206</v>
      </c>
      <c r="E23" s="54">
        <v>154.6</v>
      </c>
      <c r="F23" s="54">
        <v>1</v>
      </c>
      <c r="G23" s="54">
        <v>0.6</v>
      </c>
      <c r="H23" s="54">
        <v>2</v>
      </c>
      <c r="I23" s="54">
        <v>1.5</v>
      </c>
      <c r="J23" s="91" t="s">
        <v>188</v>
      </c>
      <c r="K23" s="73" t="s">
        <v>189</v>
      </c>
    </row>
    <row r="24" spans="1:11">
      <c r="A24" s="54">
        <v>16</v>
      </c>
      <c r="B24" s="79" t="s">
        <v>14</v>
      </c>
      <c r="C24" s="54">
        <v>262</v>
      </c>
      <c r="D24" s="54">
        <v>223</v>
      </c>
      <c r="E24" s="54">
        <v>174</v>
      </c>
      <c r="F24" s="54">
        <v>1</v>
      </c>
      <c r="G24" s="54">
        <v>2.6</v>
      </c>
      <c r="H24" s="54">
        <v>2</v>
      </c>
      <c r="I24" s="54">
        <v>0</v>
      </c>
      <c r="J24" s="91"/>
      <c r="K24" s="73"/>
    </row>
    <row r="25" spans="1:11">
      <c r="A25" s="54">
        <v>17</v>
      </c>
      <c r="B25" s="79" t="s">
        <v>14</v>
      </c>
      <c r="C25" s="54">
        <v>251</v>
      </c>
      <c r="D25" s="54">
        <v>213</v>
      </c>
      <c r="E25" s="54">
        <v>142</v>
      </c>
      <c r="F25" s="54">
        <v>1</v>
      </c>
      <c r="G25" s="54">
        <v>0.1</v>
      </c>
      <c r="H25" s="54">
        <v>1</v>
      </c>
      <c r="I25" s="54">
        <v>2.1</v>
      </c>
      <c r="J25" s="91" t="s">
        <v>188</v>
      </c>
      <c r="K25" s="73" t="s">
        <v>189</v>
      </c>
    </row>
    <row r="26" spans="1:11">
      <c r="A26" s="54">
        <v>18</v>
      </c>
      <c r="B26" s="79" t="s">
        <v>14</v>
      </c>
      <c r="C26" s="54">
        <v>247</v>
      </c>
      <c r="D26" s="54">
        <v>208</v>
      </c>
      <c r="E26" s="54">
        <v>126.7</v>
      </c>
      <c r="F26" s="54">
        <v>1</v>
      </c>
      <c r="G26" s="54">
        <v>0.1</v>
      </c>
      <c r="H26" s="54">
        <v>1</v>
      </c>
      <c r="I26" s="54">
        <v>1.8</v>
      </c>
      <c r="J26" s="91" t="s">
        <v>190</v>
      </c>
      <c r="K26" s="73">
        <v>25</v>
      </c>
    </row>
    <row r="27" spans="1:11">
      <c r="A27" s="54">
        <v>19</v>
      </c>
      <c r="B27" s="79" t="s">
        <v>14</v>
      </c>
      <c r="C27" s="54">
        <v>246</v>
      </c>
      <c r="D27" s="54">
        <v>209</v>
      </c>
      <c r="E27" s="54">
        <v>143.19999999999999</v>
      </c>
      <c r="F27" s="54">
        <v>1</v>
      </c>
      <c r="G27" s="54">
        <v>1.1000000000000001</v>
      </c>
      <c r="H27" s="54">
        <v>1</v>
      </c>
      <c r="I27" s="54">
        <v>2.8</v>
      </c>
      <c r="J27" s="91" t="s">
        <v>188</v>
      </c>
      <c r="K27" s="73" t="s">
        <v>189</v>
      </c>
    </row>
    <row r="28" spans="1:11">
      <c r="A28" s="54">
        <v>20</v>
      </c>
      <c r="B28" s="79" t="s">
        <v>14</v>
      </c>
      <c r="C28" s="54">
        <v>252</v>
      </c>
      <c r="D28" s="54">
        <v>212</v>
      </c>
      <c r="E28" s="54">
        <v>153.69999999999999</v>
      </c>
      <c r="F28" s="54">
        <v>1</v>
      </c>
      <c r="G28" s="54">
        <v>1.8</v>
      </c>
      <c r="H28" s="54">
        <v>1</v>
      </c>
      <c r="I28" s="54">
        <v>0.6</v>
      </c>
      <c r="J28" s="91" t="s">
        <v>191</v>
      </c>
      <c r="K28" s="73">
        <v>99</v>
      </c>
    </row>
    <row r="29" spans="1:11">
      <c r="A29" s="54">
        <v>21</v>
      </c>
      <c r="B29" s="79" t="s">
        <v>14</v>
      </c>
      <c r="C29" s="54">
        <v>256</v>
      </c>
      <c r="D29" s="54">
        <v>217</v>
      </c>
      <c r="E29" s="54">
        <v>157.9</v>
      </c>
      <c r="F29" s="54">
        <v>1</v>
      </c>
      <c r="G29" s="54">
        <v>0.1</v>
      </c>
      <c r="H29" s="54">
        <v>1</v>
      </c>
      <c r="I29" s="54">
        <v>1.5</v>
      </c>
      <c r="J29" s="91" t="s">
        <v>192</v>
      </c>
      <c r="K29" s="73">
        <v>20</v>
      </c>
    </row>
    <row r="30" spans="1:11">
      <c r="A30" s="54">
        <v>22</v>
      </c>
      <c r="B30" s="79" t="s">
        <v>14</v>
      </c>
      <c r="C30" s="54">
        <v>252</v>
      </c>
      <c r="D30" s="54">
        <v>210</v>
      </c>
      <c r="E30" s="54">
        <v>143</v>
      </c>
      <c r="F30" s="54">
        <v>1</v>
      </c>
      <c r="G30" s="54">
        <v>1.4</v>
      </c>
      <c r="H30" s="54">
        <v>2</v>
      </c>
      <c r="I30" s="54">
        <v>1</v>
      </c>
      <c r="J30" s="91" t="s">
        <v>192</v>
      </c>
      <c r="K30" s="73">
        <v>20</v>
      </c>
    </row>
    <row r="31" spans="1:11">
      <c r="A31" s="54">
        <v>23</v>
      </c>
      <c r="B31" s="79" t="s">
        <v>14</v>
      </c>
      <c r="C31" s="54">
        <v>253</v>
      </c>
      <c r="D31" s="54">
        <v>218</v>
      </c>
      <c r="E31" s="54">
        <v>138</v>
      </c>
      <c r="F31" s="54">
        <v>2</v>
      </c>
      <c r="G31" s="54">
        <v>0.5</v>
      </c>
      <c r="H31" s="54">
        <v>1</v>
      </c>
      <c r="I31" s="54">
        <v>1.2</v>
      </c>
      <c r="J31" s="91" t="s">
        <v>193</v>
      </c>
      <c r="K31" s="73">
        <v>25</v>
      </c>
    </row>
    <row r="32" spans="1:11">
      <c r="A32" s="54">
        <v>24</v>
      </c>
      <c r="B32" s="79" t="s">
        <v>14</v>
      </c>
      <c r="C32" s="54">
        <v>251</v>
      </c>
      <c r="D32" s="54">
        <v>213</v>
      </c>
      <c r="E32" s="54">
        <v>136.69999999999999</v>
      </c>
      <c r="F32" s="54">
        <v>1</v>
      </c>
      <c r="G32" s="54">
        <v>0.1</v>
      </c>
      <c r="H32" s="54">
        <v>1</v>
      </c>
      <c r="I32" s="54">
        <v>1.2</v>
      </c>
      <c r="J32" s="91" t="s">
        <v>187</v>
      </c>
      <c r="K32" s="73">
        <v>50</v>
      </c>
    </row>
    <row r="33" spans="1:11">
      <c r="A33" s="54">
        <v>25</v>
      </c>
      <c r="B33" s="79" t="s">
        <v>14</v>
      </c>
      <c r="C33" s="54">
        <v>248</v>
      </c>
      <c r="D33" s="54">
        <v>209</v>
      </c>
      <c r="E33" s="54">
        <v>122.9</v>
      </c>
      <c r="F33" s="54">
        <v>2</v>
      </c>
      <c r="G33" s="54">
        <v>0.4</v>
      </c>
      <c r="H33" s="54">
        <v>1</v>
      </c>
      <c r="I33" s="54">
        <v>3.9</v>
      </c>
      <c r="J33" s="91" t="s">
        <v>194</v>
      </c>
      <c r="K33" s="73">
        <v>23</v>
      </c>
    </row>
    <row r="34" spans="1:11">
      <c r="A34" s="54">
        <v>26</v>
      </c>
      <c r="B34" s="79" t="s">
        <v>14</v>
      </c>
      <c r="C34" s="54">
        <v>246</v>
      </c>
      <c r="D34" s="54">
        <v>208</v>
      </c>
      <c r="E34" s="54">
        <v>133.80000000000001</v>
      </c>
      <c r="F34" s="54">
        <v>1</v>
      </c>
      <c r="G34" s="54">
        <v>1.8</v>
      </c>
      <c r="H34" s="54">
        <v>2</v>
      </c>
      <c r="I34" s="54">
        <v>1.6</v>
      </c>
      <c r="J34" s="91" t="s">
        <v>190</v>
      </c>
      <c r="K34" s="73">
        <v>25</v>
      </c>
    </row>
    <row r="35" spans="1:11">
      <c r="A35" s="54">
        <v>27</v>
      </c>
      <c r="B35" s="79" t="s">
        <v>14</v>
      </c>
      <c r="C35" s="54">
        <v>252</v>
      </c>
      <c r="D35" s="54">
        <v>214</v>
      </c>
      <c r="E35" s="54">
        <v>132.6</v>
      </c>
      <c r="F35" s="54">
        <v>2</v>
      </c>
      <c r="G35" s="54">
        <v>0.5</v>
      </c>
      <c r="H35" s="54">
        <v>1</v>
      </c>
      <c r="I35" s="54">
        <v>2</v>
      </c>
      <c r="J35" s="91" t="s">
        <v>190</v>
      </c>
      <c r="K35" s="73">
        <v>25</v>
      </c>
    </row>
    <row r="36" spans="1:11">
      <c r="A36" s="54">
        <v>28</v>
      </c>
      <c r="B36" s="79" t="s">
        <v>14</v>
      </c>
      <c r="C36" s="54">
        <v>251</v>
      </c>
      <c r="D36" s="54">
        <v>214</v>
      </c>
      <c r="E36" s="54">
        <v>143.1</v>
      </c>
      <c r="F36" s="54">
        <v>1</v>
      </c>
      <c r="G36" s="54">
        <v>0.2</v>
      </c>
      <c r="H36" s="54">
        <v>1</v>
      </c>
      <c r="I36" s="54">
        <v>2.9</v>
      </c>
      <c r="J36" s="91" t="s">
        <v>195</v>
      </c>
      <c r="K36" s="73">
        <v>20</v>
      </c>
    </row>
    <row r="37" spans="1:11">
      <c r="A37" s="54">
        <v>29</v>
      </c>
      <c r="B37" s="79" t="s">
        <v>14</v>
      </c>
      <c r="C37" s="54">
        <v>253</v>
      </c>
      <c r="D37" s="54">
        <v>213</v>
      </c>
      <c r="E37" s="54">
        <v>143.19999999999999</v>
      </c>
      <c r="F37" s="54">
        <v>2</v>
      </c>
      <c r="G37" s="54">
        <v>0.5</v>
      </c>
      <c r="H37" s="54">
        <v>1</v>
      </c>
      <c r="I37" s="54">
        <v>2.1</v>
      </c>
      <c r="J37" s="91" t="s">
        <v>190</v>
      </c>
      <c r="K37" s="73">
        <v>25</v>
      </c>
    </row>
    <row r="38" spans="1:11">
      <c r="A38" s="86">
        <v>30</v>
      </c>
      <c r="B38" s="87" t="s">
        <v>14</v>
      </c>
      <c r="C38" s="86">
        <v>254</v>
      </c>
      <c r="D38" s="86">
        <v>216</v>
      </c>
      <c r="E38" s="86">
        <v>139.19999999999999</v>
      </c>
      <c r="F38" s="86">
        <v>1</v>
      </c>
      <c r="G38" s="86">
        <v>1.2</v>
      </c>
      <c r="H38" s="86">
        <v>2</v>
      </c>
      <c r="I38" s="86">
        <v>0</v>
      </c>
      <c r="J38" s="92"/>
      <c r="K38" s="93"/>
    </row>
    <row r="39" spans="1:11">
      <c r="A39" s="54">
        <v>31</v>
      </c>
      <c r="B39" s="79" t="s">
        <v>15</v>
      </c>
      <c r="C39" s="54">
        <v>244</v>
      </c>
      <c r="D39" s="54">
        <v>207</v>
      </c>
      <c r="E39" s="54">
        <v>130.9</v>
      </c>
      <c r="F39" s="54">
        <v>1</v>
      </c>
      <c r="G39" s="54">
        <v>1.5</v>
      </c>
      <c r="H39" s="54">
        <v>2</v>
      </c>
      <c r="I39" s="54">
        <v>0</v>
      </c>
      <c r="J39" s="90"/>
      <c r="K39" s="73"/>
    </row>
    <row r="40" spans="1:11">
      <c r="A40" s="54">
        <v>32</v>
      </c>
      <c r="B40" s="79" t="s">
        <v>15</v>
      </c>
      <c r="C40" s="54">
        <v>251</v>
      </c>
      <c r="D40" s="54">
        <v>212</v>
      </c>
      <c r="E40" s="54">
        <v>146.80000000000001</v>
      </c>
      <c r="F40" s="54">
        <v>1</v>
      </c>
      <c r="G40" s="54">
        <v>0.3</v>
      </c>
      <c r="H40" s="54">
        <v>1</v>
      </c>
      <c r="I40" s="54">
        <v>2.2999999999999998</v>
      </c>
      <c r="J40" s="90" t="s">
        <v>195</v>
      </c>
      <c r="K40" s="73">
        <v>20</v>
      </c>
    </row>
    <row r="41" spans="1:11">
      <c r="A41" s="54">
        <v>33</v>
      </c>
      <c r="B41" s="79" t="s">
        <v>15</v>
      </c>
      <c r="C41" s="54">
        <v>239</v>
      </c>
      <c r="D41" s="54">
        <v>203</v>
      </c>
      <c r="E41" s="54">
        <v>124.1</v>
      </c>
      <c r="F41" s="54">
        <v>1</v>
      </c>
      <c r="G41" s="54">
        <v>1.6</v>
      </c>
      <c r="H41" s="54">
        <v>2</v>
      </c>
      <c r="I41" s="54">
        <v>0</v>
      </c>
      <c r="J41" s="90"/>
      <c r="K41" s="73"/>
    </row>
    <row r="42" spans="1:11">
      <c r="A42" s="54">
        <v>34</v>
      </c>
      <c r="B42" s="79" t="s">
        <v>15</v>
      </c>
      <c r="C42" s="54">
        <v>243</v>
      </c>
      <c r="D42" s="54">
        <v>207</v>
      </c>
      <c r="E42" s="54">
        <v>145.69999999999999</v>
      </c>
      <c r="F42" s="54">
        <v>1</v>
      </c>
      <c r="G42" s="54">
        <v>1.6</v>
      </c>
      <c r="H42" s="54">
        <v>2</v>
      </c>
      <c r="I42" s="54">
        <v>1.3</v>
      </c>
      <c r="J42" s="91" t="s">
        <v>190</v>
      </c>
      <c r="K42" s="73">
        <v>25</v>
      </c>
    </row>
    <row r="43" spans="1:11">
      <c r="A43" s="54">
        <v>35</v>
      </c>
      <c r="B43" s="79" t="s">
        <v>15</v>
      </c>
      <c r="C43" s="54">
        <v>243</v>
      </c>
      <c r="D43" s="54">
        <v>207</v>
      </c>
      <c r="E43" s="54">
        <v>121.7</v>
      </c>
      <c r="F43" s="54">
        <v>2</v>
      </c>
      <c r="G43" s="54">
        <v>0.4</v>
      </c>
      <c r="H43" s="54">
        <v>1</v>
      </c>
      <c r="I43" s="54">
        <v>1.2</v>
      </c>
      <c r="J43" s="91" t="s">
        <v>190</v>
      </c>
      <c r="K43" s="73">
        <v>25</v>
      </c>
    </row>
    <row r="44" spans="1:11">
      <c r="A44" s="54">
        <v>36</v>
      </c>
      <c r="B44" s="79" t="s">
        <v>15</v>
      </c>
      <c r="C44" s="54">
        <v>246</v>
      </c>
      <c r="D44" s="54">
        <v>208</v>
      </c>
      <c r="E44" s="54">
        <v>140.30000000000001</v>
      </c>
      <c r="F44" s="54">
        <v>1</v>
      </c>
      <c r="G44" s="54">
        <v>1.8</v>
      </c>
      <c r="H44" s="54">
        <v>2</v>
      </c>
      <c r="I44" s="54">
        <v>0.8</v>
      </c>
      <c r="J44" s="90" t="s">
        <v>195</v>
      </c>
      <c r="K44" s="73">
        <v>20</v>
      </c>
    </row>
    <row r="45" spans="1:11">
      <c r="A45" s="54">
        <v>37</v>
      </c>
      <c r="B45" s="79" t="s">
        <v>15</v>
      </c>
      <c r="C45" s="54">
        <v>240</v>
      </c>
      <c r="D45" s="54">
        <v>200</v>
      </c>
      <c r="E45" s="54">
        <v>130.6</v>
      </c>
      <c r="F45" s="54">
        <v>1</v>
      </c>
      <c r="G45" s="54">
        <v>1.9</v>
      </c>
      <c r="H45" s="54">
        <v>2</v>
      </c>
      <c r="I45" s="54">
        <v>1</v>
      </c>
      <c r="J45" s="90" t="s">
        <v>191</v>
      </c>
      <c r="K45" s="73">
        <v>99</v>
      </c>
    </row>
    <row r="46" spans="1:11">
      <c r="A46" s="54">
        <v>38</v>
      </c>
      <c r="B46" s="79" t="s">
        <v>15</v>
      </c>
      <c r="C46" s="54">
        <v>239</v>
      </c>
      <c r="D46" s="54">
        <v>203</v>
      </c>
      <c r="E46" s="54">
        <v>121.9</v>
      </c>
      <c r="F46" s="54">
        <v>1</v>
      </c>
      <c r="G46" s="54">
        <v>1.9</v>
      </c>
      <c r="H46" s="54">
        <v>2</v>
      </c>
      <c r="I46" s="54">
        <v>0</v>
      </c>
      <c r="J46" s="90"/>
      <c r="K46" s="73"/>
    </row>
    <row r="47" spans="1:11">
      <c r="A47" s="54">
        <v>39</v>
      </c>
      <c r="B47" s="79" t="s">
        <v>15</v>
      </c>
      <c r="C47" s="54">
        <v>243</v>
      </c>
      <c r="D47" s="54">
        <v>204</v>
      </c>
      <c r="E47" s="54">
        <v>118.5</v>
      </c>
      <c r="F47" s="54">
        <v>2</v>
      </c>
      <c r="G47" s="54">
        <v>0.5</v>
      </c>
      <c r="H47" s="54">
        <v>1</v>
      </c>
      <c r="I47" s="54">
        <v>2.6</v>
      </c>
      <c r="J47" s="91" t="s">
        <v>193</v>
      </c>
      <c r="K47" s="73">
        <v>25</v>
      </c>
    </row>
    <row r="48" spans="1:11">
      <c r="A48" s="54">
        <v>40</v>
      </c>
      <c r="B48" s="79" t="s">
        <v>15</v>
      </c>
      <c r="C48" s="54">
        <v>232</v>
      </c>
      <c r="D48" s="54">
        <v>198</v>
      </c>
      <c r="E48" s="54">
        <v>97.2</v>
      </c>
      <c r="F48" s="54">
        <v>1</v>
      </c>
      <c r="G48" s="54">
        <v>0.05</v>
      </c>
      <c r="H48" s="54">
        <v>1</v>
      </c>
      <c r="I48" s="54">
        <v>0.8</v>
      </c>
      <c r="J48" s="90" t="s">
        <v>196</v>
      </c>
      <c r="K48" s="73">
        <v>14</v>
      </c>
    </row>
    <row r="49" spans="1:11">
      <c r="A49" s="54">
        <v>41</v>
      </c>
      <c r="B49" s="79" t="s">
        <v>15</v>
      </c>
      <c r="C49" s="54">
        <v>242</v>
      </c>
      <c r="D49" s="54">
        <v>203</v>
      </c>
      <c r="E49" s="54">
        <v>127.2</v>
      </c>
      <c r="F49" s="54">
        <v>1</v>
      </c>
      <c r="G49" s="54">
        <v>1.7</v>
      </c>
      <c r="H49" s="54">
        <v>2</v>
      </c>
      <c r="I49" s="54">
        <v>0</v>
      </c>
      <c r="J49" s="90"/>
      <c r="K49" s="73"/>
    </row>
    <row r="50" spans="1:11">
      <c r="A50" s="54">
        <v>42</v>
      </c>
      <c r="B50" s="79" t="s">
        <v>15</v>
      </c>
      <c r="C50" s="54">
        <v>244</v>
      </c>
      <c r="D50" s="54">
        <v>208</v>
      </c>
      <c r="E50" s="54">
        <v>131.6</v>
      </c>
      <c r="F50" s="54">
        <v>1</v>
      </c>
      <c r="G50" s="54">
        <v>1.6</v>
      </c>
      <c r="H50" s="54">
        <v>2</v>
      </c>
      <c r="I50" s="54">
        <v>0</v>
      </c>
      <c r="J50" s="90"/>
      <c r="K50" s="73"/>
    </row>
    <row r="51" spans="1:11">
      <c r="A51" s="54">
        <v>43</v>
      </c>
      <c r="B51" s="79" t="s">
        <v>15</v>
      </c>
      <c r="C51" s="54">
        <v>234</v>
      </c>
      <c r="D51" s="54">
        <v>199</v>
      </c>
      <c r="E51" s="54">
        <v>134.4</v>
      </c>
      <c r="F51" s="54">
        <v>1</v>
      </c>
      <c r="G51" s="54">
        <v>1.6</v>
      </c>
      <c r="H51" s="54">
        <v>2</v>
      </c>
      <c r="I51" s="54">
        <v>0.4</v>
      </c>
      <c r="J51" s="90" t="s">
        <v>191</v>
      </c>
      <c r="K51" s="73">
        <v>99</v>
      </c>
    </row>
    <row r="52" spans="1:11">
      <c r="A52" s="54">
        <v>44</v>
      </c>
      <c r="B52" s="79" t="s">
        <v>15</v>
      </c>
      <c r="C52" s="54">
        <v>235</v>
      </c>
      <c r="D52" s="54">
        <v>198</v>
      </c>
      <c r="E52" s="54">
        <v>118.7</v>
      </c>
      <c r="F52" s="54">
        <v>1</v>
      </c>
      <c r="G52" s="54">
        <v>2.2999999999999998</v>
      </c>
      <c r="H52" s="54">
        <v>2</v>
      </c>
      <c r="I52" s="54">
        <v>0.7</v>
      </c>
      <c r="J52" s="90" t="s">
        <v>196</v>
      </c>
      <c r="K52" s="73">
        <v>14</v>
      </c>
    </row>
    <row r="53" spans="1:11">
      <c r="A53" s="54">
        <v>45</v>
      </c>
      <c r="B53" s="79" t="s">
        <v>15</v>
      </c>
      <c r="C53" s="54">
        <v>242</v>
      </c>
      <c r="D53" s="54">
        <v>204</v>
      </c>
      <c r="E53" s="54">
        <v>124.4</v>
      </c>
      <c r="F53" s="54">
        <v>1</v>
      </c>
      <c r="G53" s="54">
        <v>1.2</v>
      </c>
      <c r="H53" s="54">
        <v>2</v>
      </c>
      <c r="I53" s="54">
        <v>0.6</v>
      </c>
      <c r="J53" s="90" t="s">
        <v>197</v>
      </c>
      <c r="K53" s="73">
        <v>22</v>
      </c>
    </row>
    <row r="54" spans="1:11">
      <c r="A54" s="54">
        <v>46</v>
      </c>
      <c r="B54" s="79" t="s">
        <v>15</v>
      </c>
      <c r="C54" s="54">
        <v>248</v>
      </c>
      <c r="D54" s="54">
        <v>211</v>
      </c>
      <c r="E54" s="54">
        <v>134.6</v>
      </c>
      <c r="F54" s="54">
        <v>1</v>
      </c>
      <c r="G54" s="54">
        <v>1.4</v>
      </c>
      <c r="H54" s="54">
        <v>2</v>
      </c>
      <c r="I54" s="54">
        <v>1.8</v>
      </c>
      <c r="J54" s="91" t="s">
        <v>198</v>
      </c>
      <c r="K54" s="73" t="s">
        <v>199</v>
      </c>
    </row>
    <row r="55" spans="1:11">
      <c r="A55" s="54">
        <v>47</v>
      </c>
      <c r="B55" s="79" t="s">
        <v>15</v>
      </c>
      <c r="C55" s="54">
        <v>244</v>
      </c>
      <c r="D55" s="54">
        <v>206</v>
      </c>
      <c r="E55" s="54">
        <v>123.6</v>
      </c>
      <c r="F55" s="54">
        <v>1</v>
      </c>
      <c r="G55" s="54">
        <v>1.9</v>
      </c>
      <c r="H55" s="54">
        <v>2</v>
      </c>
      <c r="I55" s="54">
        <v>0</v>
      </c>
      <c r="J55" s="90"/>
      <c r="K55" s="73"/>
    </row>
    <row r="56" spans="1:11">
      <c r="A56" s="54">
        <v>48</v>
      </c>
      <c r="B56" s="79" t="s">
        <v>15</v>
      </c>
      <c r="C56" s="54">
        <v>240</v>
      </c>
      <c r="D56" s="54">
        <v>205</v>
      </c>
      <c r="E56" s="54">
        <v>121.8</v>
      </c>
      <c r="F56" s="54">
        <v>1</v>
      </c>
      <c r="G56" s="54">
        <v>2.4</v>
      </c>
      <c r="H56" s="54">
        <v>2</v>
      </c>
      <c r="I56" s="54">
        <v>0.7</v>
      </c>
      <c r="J56" s="90" t="s">
        <v>197</v>
      </c>
      <c r="K56" s="73">
        <v>22</v>
      </c>
    </row>
    <row r="57" spans="1:11">
      <c r="A57" s="54">
        <v>49</v>
      </c>
      <c r="B57" s="79" t="s">
        <v>15</v>
      </c>
      <c r="C57" s="54">
        <v>243</v>
      </c>
      <c r="D57" s="54">
        <v>205</v>
      </c>
      <c r="E57" s="54">
        <v>126.6</v>
      </c>
      <c r="F57" s="54">
        <v>1</v>
      </c>
      <c r="G57" s="54">
        <v>1.4</v>
      </c>
      <c r="H57" s="54">
        <v>2</v>
      </c>
      <c r="I57" s="54">
        <v>0</v>
      </c>
      <c r="J57" s="90"/>
      <c r="K57" s="73"/>
    </row>
    <row r="58" spans="1:11">
      <c r="A58" s="54">
        <v>50</v>
      </c>
      <c r="B58" s="79" t="s">
        <v>15</v>
      </c>
      <c r="C58" s="54">
        <v>246</v>
      </c>
      <c r="D58" s="54">
        <v>209</v>
      </c>
      <c r="E58" s="54">
        <v>126.8</v>
      </c>
      <c r="F58" s="54">
        <v>2</v>
      </c>
      <c r="G58" s="54">
        <v>0.5</v>
      </c>
      <c r="H58" s="54">
        <v>1</v>
      </c>
      <c r="I58" s="54">
        <v>0</v>
      </c>
      <c r="J58" s="90"/>
      <c r="K58" s="73"/>
    </row>
    <row r="59" spans="1:11">
      <c r="A59" s="54">
        <v>51</v>
      </c>
      <c r="B59" s="79" t="s">
        <v>15</v>
      </c>
      <c r="C59" s="54">
        <v>246</v>
      </c>
      <c r="D59" s="54">
        <v>208</v>
      </c>
      <c r="E59" s="54">
        <v>126.4</v>
      </c>
      <c r="F59" s="54">
        <v>1</v>
      </c>
      <c r="G59" s="54">
        <v>2.1</v>
      </c>
      <c r="H59" s="54">
        <v>2</v>
      </c>
      <c r="I59" s="54">
        <v>0.6</v>
      </c>
      <c r="J59" s="90" t="s">
        <v>191</v>
      </c>
      <c r="K59" s="73">
        <v>99</v>
      </c>
    </row>
    <row r="60" spans="1:11">
      <c r="A60" s="54">
        <v>52</v>
      </c>
      <c r="B60" s="79" t="s">
        <v>15</v>
      </c>
      <c r="C60" s="54">
        <v>240</v>
      </c>
      <c r="D60" s="54">
        <v>202</v>
      </c>
      <c r="E60" s="54">
        <v>119.3</v>
      </c>
      <c r="F60" s="54">
        <v>1</v>
      </c>
      <c r="G60" s="54">
        <v>1.4</v>
      </c>
      <c r="H60" s="54">
        <v>2</v>
      </c>
      <c r="I60" s="54">
        <v>0</v>
      </c>
      <c r="J60" s="90"/>
      <c r="K60" s="73"/>
    </row>
    <row r="61" spans="1:11">
      <c r="A61" s="54">
        <v>53</v>
      </c>
      <c r="B61" s="79" t="s">
        <v>15</v>
      </c>
      <c r="C61" s="54">
        <v>247</v>
      </c>
      <c r="D61" s="54">
        <v>212</v>
      </c>
      <c r="E61" s="54">
        <v>137.19999999999999</v>
      </c>
      <c r="F61" s="54">
        <v>1</v>
      </c>
      <c r="G61" s="54">
        <v>1.9</v>
      </c>
      <c r="H61" s="54">
        <v>2</v>
      </c>
      <c r="I61" s="54">
        <v>0</v>
      </c>
      <c r="J61" s="90"/>
      <c r="K61" s="73"/>
    </row>
    <row r="62" spans="1:11">
      <c r="A62" s="54">
        <v>54</v>
      </c>
      <c r="B62" s="79" t="s">
        <v>15</v>
      </c>
      <c r="C62" s="54">
        <v>243</v>
      </c>
      <c r="D62" s="54">
        <v>207</v>
      </c>
      <c r="E62" s="54">
        <v>125.2</v>
      </c>
      <c r="F62" s="54">
        <v>1</v>
      </c>
      <c r="G62" s="54">
        <v>1.6</v>
      </c>
      <c r="H62" s="54">
        <v>2</v>
      </c>
      <c r="I62" s="54">
        <v>0</v>
      </c>
      <c r="J62" s="90"/>
      <c r="K62" s="73"/>
    </row>
    <row r="63" spans="1:11">
      <c r="A63" s="54">
        <v>55</v>
      </c>
      <c r="B63" s="79" t="s">
        <v>15</v>
      </c>
      <c r="C63" s="54">
        <v>241</v>
      </c>
      <c r="D63" s="54">
        <v>205</v>
      </c>
      <c r="E63" s="54">
        <v>122.8</v>
      </c>
      <c r="F63" s="54">
        <v>1</v>
      </c>
      <c r="G63" s="54">
        <v>0.2</v>
      </c>
      <c r="H63" s="54">
        <v>1</v>
      </c>
      <c r="I63" s="54">
        <v>1</v>
      </c>
      <c r="J63" s="91" t="s">
        <v>193</v>
      </c>
      <c r="K63" s="73">
        <v>25</v>
      </c>
    </row>
    <row r="64" spans="1:11">
      <c r="A64" s="54">
        <v>56</v>
      </c>
      <c r="B64" s="79" t="s">
        <v>15</v>
      </c>
      <c r="C64" s="54">
        <v>240</v>
      </c>
      <c r="D64" s="54">
        <v>200</v>
      </c>
      <c r="E64" s="54">
        <v>116.9</v>
      </c>
      <c r="F64" s="54">
        <v>1</v>
      </c>
      <c r="G64" s="54">
        <v>0.1</v>
      </c>
      <c r="H64" s="54">
        <v>1</v>
      </c>
      <c r="I64" s="54">
        <v>0.9</v>
      </c>
      <c r="J64" s="91" t="s">
        <v>193</v>
      </c>
      <c r="K64" s="73">
        <v>25</v>
      </c>
    </row>
    <row r="65" spans="1:11">
      <c r="A65" s="54">
        <v>57</v>
      </c>
      <c r="B65" s="79" t="s">
        <v>15</v>
      </c>
      <c r="C65" s="54">
        <v>247</v>
      </c>
      <c r="D65" s="54">
        <v>209</v>
      </c>
      <c r="E65" s="54">
        <v>126.5</v>
      </c>
      <c r="F65" s="54">
        <v>1</v>
      </c>
      <c r="G65" s="54">
        <v>0.1</v>
      </c>
      <c r="H65" s="54">
        <v>1</v>
      </c>
      <c r="I65" s="54">
        <v>2.6</v>
      </c>
      <c r="J65" s="91" t="s">
        <v>193</v>
      </c>
      <c r="K65" s="73">
        <v>25</v>
      </c>
    </row>
    <row r="66" spans="1:11">
      <c r="A66" s="54">
        <v>58</v>
      </c>
      <c r="B66" s="79" t="s">
        <v>15</v>
      </c>
      <c r="C66" s="54">
        <v>240</v>
      </c>
      <c r="D66" s="54">
        <v>203</v>
      </c>
      <c r="E66" s="54">
        <v>126.3</v>
      </c>
      <c r="F66" s="54">
        <v>1</v>
      </c>
      <c r="G66" s="54">
        <v>1.9</v>
      </c>
      <c r="H66" s="54">
        <v>2</v>
      </c>
      <c r="I66" s="54">
        <v>0.8</v>
      </c>
      <c r="J66" s="90" t="s">
        <v>200</v>
      </c>
      <c r="K66" s="73">
        <v>21</v>
      </c>
    </row>
    <row r="67" spans="1:11">
      <c r="A67" s="54">
        <v>59</v>
      </c>
      <c r="B67" s="79" t="s">
        <v>15</v>
      </c>
      <c r="C67" s="54">
        <v>234</v>
      </c>
      <c r="D67" s="54">
        <v>199</v>
      </c>
      <c r="E67" s="54">
        <v>110.3</v>
      </c>
      <c r="F67" s="54">
        <v>1</v>
      </c>
      <c r="G67" s="54">
        <v>0.1</v>
      </c>
      <c r="H67" s="54">
        <v>1</v>
      </c>
      <c r="I67" s="54">
        <v>0.6</v>
      </c>
      <c r="J67" s="91" t="s">
        <v>193</v>
      </c>
      <c r="K67" s="73">
        <v>25</v>
      </c>
    </row>
    <row r="68" spans="1:11">
      <c r="A68" s="86">
        <v>60</v>
      </c>
      <c r="B68" s="87" t="s">
        <v>15</v>
      </c>
      <c r="C68" s="86">
        <v>245</v>
      </c>
      <c r="D68" s="86">
        <v>209</v>
      </c>
      <c r="E68" s="86">
        <v>126.9</v>
      </c>
      <c r="F68" s="86">
        <v>2</v>
      </c>
      <c r="G68" s="86">
        <v>0.4</v>
      </c>
      <c r="H68" s="86">
        <v>1</v>
      </c>
      <c r="I68" s="86">
        <v>3.7</v>
      </c>
      <c r="J68" s="100" t="s">
        <v>193</v>
      </c>
      <c r="K68" s="93">
        <v>25</v>
      </c>
    </row>
    <row r="69" spans="1:11">
      <c r="A69" s="54">
        <v>61</v>
      </c>
      <c r="B69" s="79" t="s">
        <v>201</v>
      </c>
      <c r="C69" s="54">
        <v>248</v>
      </c>
      <c r="D69" s="54">
        <v>212</v>
      </c>
      <c r="E69" s="54">
        <v>127.6</v>
      </c>
      <c r="F69" s="54">
        <v>2</v>
      </c>
      <c r="G69" s="54">
        <v>0.5</v>
      </c>
      <c r="H69" s="54">
        <v>1</v>
      </c>
      <c r="I69" s="54">
        <v>2.8</v>
      </c>
      <c r="J69" s="90" t="s">
        <v>202</v>
      </c>
      <c r="K69" s="73" t="s">
        <v>203</v>
      </c>
    </row>
    <row r="70" spans="1:11">
      <c r="A70" s="54">
        <v>62</v>
      </c>
      <c r="B70" s="79" t="s">
        <v>201</v>
      </c>
      <c r="C70" s="54">
        <v>239</v>
      </c>
      <c r="D70" s="54">
        <v>201</v>
      </c>
      <c r="E70" s="54">
        <v>115</v>
      </c>
      <c r="F70" s="54">
        <v>1</v>
      </c>
      <c r="G70" s="54">
        <v>0.3</v>
      </c>
      <c r="H70" s="54">
        <v>1</v>
      </c>
      <c r="I70" s="54">
        <v>0</v>
      </c>
      <c r="J70" s="90"/>
      <c r="K70" s="73"/>
    </row>
    <row r="71" spans="1:11">
      <c r="A71" s="54">
        <v>63</v>
      </c>
      <c r="B71" s="79" t="s">
        <v>201</v>
      </c>
      <c r="C71" s="54">
        <v>244</v>
      </c>
      <c r="D71" s="54">
        <v>208</v>
      </c>
      <c r="E71" s="54">
        <v>120</v>
      </c>
      <c r="F71" s="54">
        <v>2</v>
      </c>
      <c r="G71" s="54">
        <v>1.3</v>
      </c>
      <c r="H71" s="54">
        <v>2</v>
      </c>
      <c r="I71" s="54">
        <v>0.3</v>
      </c>
      <c r="J71" s="90" t="s">
        <v>204</v>
      </c>
      <c r="K71" s="73">
        <v>21</v>
      </c>
    </row>
    <row r="72" spans="1:11">
      <c r="A72" s="54">
        <v>64</v>
      </c>
      <c r="B72" s="79" t="s">
        <v>201</v>
      </c>
      <c r="C72" s="54">
        <v>238</v>
      </c>
      <c r="D72" s="54">
        <v>200</v>
      </c>
      <c r="E72" s="54">
        <v>106.8</v>
      </c>
      <c r="F72" s="54">
        <v>1</v>
      </c>
      <c r="G72" s="54">
        <v>1.5</v>
      </c>
      <c r="H72" s="54">
        <v>2</v>
      </c>
      <c r="I72" s="54">
        <v>0</v>
      </c>
      <c r="J72" s="90"/>
      <c r="K72" s="73"/>
    </row>
    <row r="73" spans="1:11">
      <c r="A73" s="54">
        <v>65</v>
      </c>
      <c r="B73" s="79" t="s">
        <v>201</v>
      </c>
      <c r="C73" s="54">
        <v>222</v>
      </c>
      <c r="D73" s="54">
        <v>189</v>
      </c>
      <c r="E73" s="54">
        <v>88.7</v>
      </c>
      <c r="F73" s="54">
        <v>1</v>
      </c>
      <c r="G73" s="54">
        <v>0.1</v>
      </c>
      <c r="H73" s="54">
        <v>1</v>
      </c>
      <c r="I73" s="54">
        <v>0</v>
      </c>
      <c r="J73" s="90"/>
      <c r="K73" s="73"/>
    </row>
    <row r="74" spans="1:11">
      <c r="A74" s="54">
        <v>66</v>
      </c>
      <c r="B74" s="79" t="s">
        <v>201</v>
      </c>
      <c r="C74" s="54">
        <v>233</v>
      </c>
      <c r="D74" s="54">
        <v>197</v>
      </c>
      <c r="E74" s="54">
        <v>109.8</v>
      </c>
      <c r="F74" s="54">
        <v>1</v>
      </c>
      <c r="G74" s="54">
        <v>1.7</v>
      </c>
      <c r="H74" s="54">
        <v>2</v>
      </c>
      <c r="I74" s="54">
        <v>0.4</v>
      </c>
      <c r="J74" s="90" t="s">
        <v>192</v>
      </c>
      <c r="K74" s="73">
        <v>20</v>
      </c>
    </row>
    <row r="75" spans="1:11">
      <c r="A75" s="54">
        <v>67</v>
      </c>
      <c r="B75" s="79" t="s">
        <v>201</v>
      </c>
      <c r="C75" s="54">
        <v>238</v>
      </c>
      <c r="D75" s="54">
        <v>203</v>
      </c>
      <c r="E75" s="54">
        <v>121.6</v>
      </c>
      <c r="F75" s="54">
        <v>1</v>
      </c>
      <c r="G75" s="54">
        <v>2</v>
      </c>
      <c r="H75" s="54">
        <v>2</v>
      </c>
      <c r="I75" s="54">
        <v>0.4</v>
      </c>
      <c r="J75" s="90" t="s">
        <v>187</v>
      </c>
      <c r="K75" s="73">
        <v>50</v>
      </c>
    </row>
    <row r="76" spans="1:11">
      <c r="A76" s="54">
        <v>68</v>
      </c>
      <c r="B76" s="79" t="s">
        <v>205</v>
      </c>
      <c r="C76" s="54">
        <v>227</v>
      </c>
      <c r="D76" s="54">
        <v>189</v>
      </c>
      <c r="E76" s="54">
        <v>96.7</v>
      </c>
      <c r="F76" s="54">
        <v>1</v>
      </c>
      <c r="G76" s="54">
        <v>0.7</v>
      </c>
      <c r="H76" s="54">
        <v>2</v>
      </c>
      <c r="I76" s="54">
        <v>0</v>
      </c>
      <c r="J76" s="90"/>
      <c r="K76" s="73"/>
    </row>
    <row r="77" spans="1:11">
      <c r="A77" s="54">
        <v>69</v>
      </c>
      <c r="B77" s="79" t="s">
        <v>205</v>
      </c>
      <c r="C77" s="54">
        <v>229</v>
      </c>
      <c r="D77" s="54">
        <v>193</v>
      </c>
      <c r="E77" s="54">
        <v>112.8</v>
      </c>
      <c r="F77" s="54">
        <v>1</v>
      </c>
      <c r="G77" s="54">
        <v>1.2</v>
      </c>
      <c r="H77" s="54">
        <v>2</v>
      </c>
      <c r="I77" s="54">
        <v>0.4</v>
      </c>
      <c r="J77" s="90" t="s">
        <v>206</v>
      </c>
      <c r="K77" s="73">
        <v>14</v>
      </c>
    </row>
    <row r="78" spans="1:11">
      <c r="A78" s="54">
        <v>70</v>
      </c>
      <c r="B78" s="79" t="s">
        <v>205</v>
      </c>
      <c r="C78" s="54">
        <v>236</v>
      </c>
      <c r="D78" s="54">
        <v>199</v>
      </c>
      <c r="E78" s="54">
        <v>113.7</v>
      </c>
      <c r="F78" s="54">
        <v>1</v>
      </c>
      <c r="G78" s="54">
        <v>1.9</v>
      </c>
      <c r="H78" s="54">
        <v>2</v>
      </c>
      <c r="I78" s="54">
        <v>0.2</v>
      </c>
      <c r="J78" s="90" t="s">
        <v>191</v>
      </c>
      <c r="K78" s="73">
        <v>99</v>
      </c>
    </row>
    <row r="79" spans="1:11">
      <c r="A79" s="54">
        <v>71</v>
      </c>
      <c r="B79" s="79" t="s">
        <v>201</v>
      </c>
      <c r="C79" s="54">
        <v>230</v>
      </c>
      <c r="D79" s="54">
        <v>192</v>
      </c>
      <c r="E79" s="54">
        <v>116.9</v>
      </c>
      <c r="F79" s="54">
        <v>1</v>
      </c>
      <c r="G79" s="54">
        <v>1.9</v>
      </c>
      <c r="H79" s="54">
        <v>2</v>
      </c>
      <c r="I79" s="54">
        <v>0</v>
      </c>
      <c r="J79" s="90"/>
      <c r="K79" s="73"/>
    </row>
    <row r="80" spans="1:11">
      <c r="A80" s="54">
        <v>72</v>
      </c>
      <c r="B80" s="79" t="s">
        <v>201</v>
      </c>
      <c r="C80" s="54">
        <v>240</v>
      </c>
      <c r="D80" s="54">
        <v>203</v>
      </c>
      <c r="E80" s="54">
        <v>118</v>
      </c>
      <c r="F80" s="54">
        <v>1</v>
      </c>
      <c r="G80" s="54">
        <v>1.4</v>
      </c>
      <c r="H80" s="54">
        <v>2</v>
      </c>
      <c r="I80" s="54">
        <v>1.2</v>
      </c>
      <c r="J80" s="90" t="s">
        <v>207</v>
      </c>
      <c r="K80" s="73" t="s">
        <v>208</v>
      </c>
    </row>
    <row r="81" spans="1:11">
      <c r="A81" s="54">
        <v>73</v>
      </c>
      <c r="B81" s="79" t="s">
        <v>201</v>
      </c>
      <c r="C81" s="54">
        <v>231</v>
      </c>
      <c r="D81" s="54">
        <v>198</v>
      </c>
      <c r="E81" s="54">
        <v>97.7</v>
      </c>
      <c r="F81" s="54">
        <v>1</v>
      </c>
      <c r="G81" s="54">
        <v>0.4</v>
      </c>
      <c r="H81" s="54">
        <v>1</v>
      </c>
      <c r="I81" s="54">
        <v>3.7</v>
      </c>
      <c r="J81" s="90" t="s">
        <v>209</v>
      </c>
      <c r="K81" s="73" t="s">
        <v>210</v>
      </c>
    </row>
    <row r="82" spans="1:11">
      <c r="A82" s="54">
        <v>74</v>
      </c>
      <c r="B82" s="79" t="s">
        <v>201</v>
      </c>
      <c r="C82" s="54">
        <v>213</v>
      </c>
      <c r="D82" s="54">
        <v>196</v>
      </c>
      <c r="E82" s="54">
        <v>100.2</v>
      </c>
      <c r="F82" s="54">
        <v>1</v>
      </c>
      <c r="G82" s="54">
        <v>1.3</v>
      </c>
      <c r="H82" s="54">
        <v>2</v>
      </c>
      <c r="I82" s="54">
        <v>0.2</v>
      </c>
      <c r="J82" s="90" t="s">
        <v>211</v>
      </c>
      <c r="K82" s="73">
        <v>41</v>
      </c>
    </row>
    <row r="83" spans="1:11">
      <c r="A83" s="54">
        <v>75</v>
      </c>
      <c r="B83" s="79" t="s">
        <v>201</v>
      </c>
      <c r="C83" s="54">
        <v>224</v>
      </c>
      <c r="D83" s="54">
        <v>189</v>
      </c>
      <c r="E83" s="54">
        <v>91.1</v>
      </c>
      <c r="F83" s="54">
        <v>1</v>
      </c>
      <c r="G83" s="54">
        <v>0.1</v>
      </c>
      <c r="H83" s="54">
        <v>1</v>
      </c>
      <c r="I83" s="54">
        <v>0</v>
      </c>
      <c r="J83" s="90"/>
      <c r="K83" s="73"/>
    </row>
    <row r="84" spans="1:11">
      <c r="A84" s="54">
        <v>76</v>
      </c>
      <c r="B84" s="79" t="s">
        <v>201</v>
      </c>
      <c r="C84" s="54">
        <v>232</v>
      </c>
      <c r="D84" s="54">
        <v>195</v>
      </c>
      <c r="E84" s="54">
        <v>103.7</v>
      </c>
      <c r="F84" s="54">
        <v>1</v>
      </c>
      <c r="G84" s="54">
        <v>0.1</v>
      </c>
      <c r="H84" s="54">
        <v>1</v>
      </c>
      <c r="I84" s="54">
        <v>2.5</v>
      </c>
      <c r="J84" s="90" t="s">
        <v>196</v>
      </c>
      <c r="K84" s="73">
        <v>14</v>
      </c>
    </row>
    <row r="85" spans="1:11">
      <c r="A85" s="54">
        <v>77</v>
      </c>
      <c r="B85" s="79" t="s">
        <v>201</v>
      </c>
      <c r="C85" s="54">
        <v>232</v>
      </c>
      <c r="D85" s="54">
        <v>198</v>
      </c>
      <c r="E85" s="54">
        <v>114.4</v>
      </c>
      <c r="F85" s="54">
        <v>1</v>
      </c>
      <c r="G85" s="54">
        <v>1.7</v>
      </c>
      <c r="H85" s="54">
        <v>2</v>
      </c>
      <c r="I85" s="54">
        <v>0</v>
      </c>
      <c r="J85" s="90"/>
      <c r="K85" s="73"/>
    </row>
    <row r="86" spans="1:11">
      <c r="A86" s="54">
        <v>78</v>
      </c>
      <c r="B86" s="79" t="s">
        <v>201</v>
      </c>
      <c r="C86" s="54">
        <v>232</v>
      </c>
      <c r="D86" s="54">
        <v>197</v>
      </c>
      <c r="E86" s="54">
        <v>133.69999999999999</v>
      </c>
      <c r="F86" s="54">
        <v>1</v>
      </c>
      <c r="G86" s="54">
        <v>1.2</v>
      </c>
      <c r="H86" s="54">
        <v>2</v>
      </c>
      <c r="I86" s="54">
        <v>0.2</v>
      </c>
      <c r="J86" s="90" t="s">
        <v>191</v>
      </c>
      <c r="K86" s="73">
        <v>99</v>
      </c>
    </row>
    <row r="87" spans="1:11">
      <c r="A87" s="54">
        <v>79</v>
      </c>
      <c r="B87" s="79" t="s">
        <v>201</v>
      </c>
      <c r="C87" s="54">
        <v>231</v>
      </c>
      <c r="D87" s="54">
        <v>194</v>
      </c>
      <c r="E87" s="54">
        <v>100.3</v>
      </c>
      <c r="F87" s="54">
        <v>1</v>
      </c>
      <c r="G87" s="54">
        <v>0.1</v>
      </c>
      <c r="H87" s="54">
        <v>1</v>
      </c>
      <c r="I87" s="54">
        <v>0.1</v>
      </c>
      <c r="J87" s="90" t="s">
        <v>196</v>
      </c>
      <c r="K87" s="73">
        <v>14</v>
      </c>
    </row>
    <row r="88" spans="1:11">
      <c r="A88" s="54">
        <v>80</v>
      </c>
      <c r="B88" s="79" t="s">
        <v>201</v>
      </c>
      <c r="C88" s="54">
        <v>238</v>
      </c>
      <c r="D88" s="54">
        <v>201</v>
      </c>
      <c r="E88" s="54">
        <v>107.1</v>
      </c>
      <c r="F88" s="54">
        <v>1</v>
      </c>
      <c r="G88" s="54">
        <v>0.8</v>
      </c>
      <c r="H88" s="54">
        <v>2</v>
      </c>
      <c r="I88" s="54">
        <v>0</v>
      </c>
      <c r="J88" s="90"/>
      <c r="K88" s="73"/>
    </row>
    <row r="89" spans="1:11">
      <c r="A89" s="54">
        <v>81</v>
      </c>
      <c r="B89" s="79" t="s">
        <v>201</v>
      </c>
      <c r="C89" s="54">
        <v>230</v>
      </c>
      <c r="D89" s="54">
        <v>195</v>
      </c>
      <c r="E89" s="54">
        <v>112.3</v>
      </c>
      <c r="F89" s="54">
        <v>1</v>
      </c>
      <c r="G89" s="54">
        <v>2</v>
      </c>
      <c r="H89" s="54">
        <v>2</v>
      </c>
      <c r="I89" s="54">
        <v>0</v>
      </c>
      <c r="J89" s="90"/>
      <c r="K89" s="73"/>
    </row>
    <row r="90" spans="1:11">
      <c r="A90" s="54">
        <v>82</v>
      </c>
      <c r="B90" s="79" t="s">
        <v>201</v>
      </c>
      <c r="C90" s="54">
        <v>231</v>
      </c>
      <c r="D90" s="54">
        <v>197</v>
      </c>
      <c r="E90" s="54">
        <v>108</v>
      </c>
      <c r="F90" s="54">
        <v>1</v>
      </c>
      <c r="G90" s="54">
        <v>0.8</v>
      </c>
      <c r="H90" s="54">
        <v>2</v>
      </c>
      <c r="I90" s="54">
        <v>0.7</v>
      </c>
      <c r="J90" s="90" t="s">
        <v>192</v>
      </c>
      <c r="K90" s="73">
        <v>20</v>
      </c>
    </row>
    <row r="91" spans="1:11">
      <c r="A91" s="54">
        <v>83</v>
      </c>
      <c r="B91" s="79" t="s">
        <v>201</v>
      </c>
      <c r="C91" s="54">
        <v>238</v>
      </c>
      <c r="D91" s="54">
        <v>198</v>
      </c>
      <c r="E91" s="54">
        <v>109.9</v>
      </c>
      <c r="F91" s="54">
        <v>1</v>
      </c>
      <c r="G91" s="54">
        <v>0.9</v>
      </c>
      <c r="H91" s="54">
        <v>2</v>
      </c>
      <c r="I91" s="54">
        <v>0.1</v>
      </c>
      <c r="J91" s="90" t="s">
        <v>192</v>
      </c>
      <c r="K91" s="73">
        <v>20</v>
      </c>
    </row>
    <row r="92" spans="1:11">
      <c r="A92" s="54">
        <v>84</v>
      </c>
      <c r="B92" s="79" t="s">
        <v>201</v>
      </c>
      <c r="C92" s="54">
        <v>230</v>
      </c>
      <c r="D92" s="54">
        <v>194</v>
      </c>
      <c r="E92" s="54">
        <v>103.9</v>
      </c>
      <c r="F92" s="54">
        <v>1</v>
      </c>
      <c r="G92" s="54">
        <v>1.5</v>
      </c>
      <c r="H92" s="54">
        <v>2</v>
      </c>
      <c r="I92" s="54">
        <v>0.5</v>
      </c>
      <c r="J92" s="90" t="s">
        <v>192</v>
      </c>
      <c r="K92" s="73">
        <v>20</v>
      </c>
    </row>
    <row r="93" spans="1:11">
      <c r="A93" s="54">
        <v>85</v>
      </c>
      <c r="B93" s="79" t="s">
        <v>201</v>
      </c>
      <c r="C93" s="54">
        <v>234</v>
      </c>
      <c r="D93" s="54">
        <v>196</v>
      </c>
      <c r="E93" s="54">
        <v>104.2</v>
      </c>
      <c r="F93" s="54">
        <v>1</v>
      </c>
      <c r="G93" s="54">
        <v>1.1000000000000001</v>
      </c>
      <c r="H93" s="54">
        <v>2</v>
      </c>
      <c r="I93" s="54">
        <v>0</v>
      </c>
      <c r="J93" s="90"/>
      <c r="K93" s="73"/>
    </row>
    <row r="94" spans="1:11">
      <c r="A94" s="54">
        <v>86</v>
      </c>
      <c r="B94" s="79" t="s">
        <v>201</v>
      </c>
      <c r="C94" s="54">
        <v>235</v>
      </c>
      <c r="D94" s="54">
        <v>199</v>
      </c>
      <c r="E94" s="54">
        <v>109.9</v>
      </c>
      <c r="F94" s="54">
        <v>1</v>
      </c>
      <c r="G94" s="54">
        <v>1.3</v>
      </c>
      <c r="H94" s="54">
        <v>2</v>
      </c>
      <c r="I94" s="54">
        <v>1.9</v>
      </c>
      <c r="J94" s="90" t="s">
        <v>187</v>
      </c>
      <c r="K94" s="73">
        <v>50</v>
      </c>
    </row>
    <row r="95" spans="1:11">
      <c r="A95" s="54">
        <v>87</v>
      </c>
      <c r="B95" s="79" t="s">
        <v>205</v>
      </c>
      <c r="C95" s="54">
        <v>235</v>
      </c>
      <c r="D95" s="54">
        <v>198</v>
      </c>
      <c r="E95" s="54">
        <v>120.6</v>
      </c>
      <c r="F95" s="54">
        <v>1</v>
      </c>
      <c r="G95" s="54">
        <v>0.8</v>
      </c>
      <c r="H95" s="54">
        <v>2</v>
      </c>
      <c r="I95" s="54">
        <v>0</v>
      </c>
      <c r="J95" s="90"/>
      <c r="K95" s="73"/>
    </row>
    <row r="96" spans="1:11">
      <c r="A96" s="54">
        <v>88</v>
      </c>
      <c r="B96" s="79" t="s">
        <v>205</v>
      </c>
      <c r="C96" s="54">
        <v>234</v>
      </c>
      <c r="D96" s="54">
        <v>196</v>
      </c>
      <c r="E96" s="54">
        <v>112.5</v>
      </c>
      <c r="F96" s="54">
        <v>1</v>
      </c>
      <c r="G96" s="54">
        <v>1.7</v>
      </c>
      <c r="H96" s="54">
        <v>2</v>
      </c>
      <c r="I96" s="54">
        <v>0</v>
      </c>
      <c r="J96" s="90"/>
      <c r="K96" s="73"/>
    </row>
    <row r="97" spans="1:11">
      <c r="A97" s="54">
        <v>89</v>
      </c>
      <c r="B97" s="79" t="s">
        <v>205</v>
      </c>
      <c r="C97" s="54">
        <v>238</v>
      </c>
      <c r="D97" s="54">
        <v>199</v>
      </c>
      <c r="E97" s="54">
        <v>105.7</v>
      </c>
      <c r="F97" s="54">
        <v>2</v>
      </c>
      <c r="G97" s="54">
        <v>0.6</v>
      </c>
      <c r="H97" s="54">
        <v>1</v>
      </c>
      <c r="I97" s="54">
        <v>0</v>
      </c>
      <c r="J97" s="90"/>
      <c r="K97" s="73"/>
    </row>
    <row r="98" spans="1:11">
      <c r="A98" s="86">
        <v>90</v>
      </c>
      <c r="B98" s="87" t="s">
        <v>205</v>
      </c>
      <c r="C98" s="86">
        <v>229</v>
      </c>
      <c r="D98" s="86">
        <v>193</v>
      </c>
      <c r="E98" s="86">
        <v>96.7</v>
      </c>
      <c r="F98" s="86">
        <v>1</v>
      </c>
      <c r="G98" s="86">
        <v>0.05</v>
      </c>
      <c r="H98" s="101">
        <v>1</v>
      </c>
      <c r="I98" s="86">
        <v>0</v>
      </c>
      <c r="J98" s="92"/>
      <c r="K98" s="93"/>
    </row>
    <row r="99" spans="1:11">
      <c r="B99" s="79"/>
      <c r="H99" s="98"/>
      <c r="J99" s="94"/>
    </row>
    <row r="100" spans="1:11">
      <c r="B100" s="79"/>
      <c r="J100" s="94"/>
    </row>
    <row r="101" spans="1:11">
      <c r="B101" s="79"/>
      <c r="J101" s="94"/>
    </row>
    <row r="102" spans="1:11">
      <c r="B102" s="79"/>
      <c r="J102" s="94"/>
    </row>
    <row r="103" spans="1:11">
      <c r="J103" s="94"/>
    </row>
    <row r="104" spans="1:11">
      <c r="J104" s="94"/>
    </row>
    <row r="105" spans="1:11">
      <c r="J105" s="94"/>
    </row>
    <row r="106" spans="1:11">
      <c r="J106" s="94"/>
    </row>
    <row r="107" spans="1:11">
      <c r="J107" s="94"/>
    </row>
    <row r="108" spans="1:11">
      <c r="J108" s="94"/>
    </row>
    <row r="109" spans="1:11">
      <c r="J109" s="94"/>
    </row>
    <row r="110" spans="1:11">
      <c r="J110" s="94"/>
    </row>
    <row r="111" spans="1:11">
      <c r="J111" s="94"/>
    </row>
    <row r="112" spans="1:11">
      <c r="J112" s="94"/>
    </row>
    <row r="113" spans="10:10">
      <c r="J113" s="94"/>
    </row>
    <row r="114" spans="10:10">
      <c r="J114" s="94"/>
    </row>
    <row r="115" spans="10:10">
      <c r="J115" s="94"/>
    </row>
    <row r="116" spans="10:10">
      <c r="J116" s="94"/>
    </row>
    <row r="117" spans="10:10">
      <c r="J117" s="94"/>
    </row>
    <row r="118" spans="10:10">
      <c r="J118" s="94"/>
    </row>
    <row r="119" spans="10:10">
      <c r="J119" s="94"/>
    </row>
    <row r="120" spans="10:10">
      <c r="J120" s="94"/>
    </row>
    <row r="121" spans="10:10">
      <c r="J121" s="94"/>
    </row>
    <row r="122" spans="10:10">
      <c r="J122" s="94"/>
    </row>
    <row r="123" spans="10:10">
      <c r="J123" s="94"/>
    </row>
    <row r="124" spans="10:10">
      <c r="J124" s="94"/>
    </row>
    <row r="125" spans="10:10">
      <c r="J125" s="94"/>
    </row>
    <row r="126" spans="10:10">
      <c r="J126" s="94"/>
    </row>
    <row r="127" spans="10:10">
      <c r="J127" s="94"/>
    </row>
    <row r="128" spans="10:10">
      <c r="J128" s="94"/>
    </row>
    <row r="129" spans="10:10">
      <c r="J129" s="94"/>
    </row>
    <row r="130" spans="10:10">
      <c r="J130" s="94"/>
    </row>
    <row r="131" spans="10:10">
      <c r="J131" s="94"/>
    </row>
    <row r="132" spans="10:10">
      <c r="J132" s="94"/>
    </row>
    <row r="133" spans="10:10">
      <c r="J133" s="94"/>
    </row>
    <row r="134" spans="10:10">
      <c r="J134" s="94"/>
    </row>
    <row r="135" spans="10:10">
      <c r="J135" s="94"/>
    </row>
    <row r="136" spans="10:10">
      <c r="J136" s="94"/>
    </row>
    <row r="137" spans="10:10">
      <c r="J137" s="94"/>
    </row>
    <row r="138" spans="10:10">
      <c r="J138" s="94"/>
    </row>
    <row r="139" spans="10:10">
      <c r="J139" s="94"/>
    </row>
    <row r="140" spans="10:10">
      <c r="J140" s="94"/>
    </row>
    <row r="141" spans="10:10">
      <c r="J141" s="94"/>
    </row>
    <row r="142" spans="10:10">
      <c r="J142" s="94"/>
    </row>
    <row r="143" spans="10:10">
      <c r="J143" s="94"/>
    </row>
    <row r="144" spans="10:10">
      <c r="J144" s="94"/>
    </row>
    <row r="145" spans="10:10">
      <c r="J145" s="94"/>
    </row>
    <row r="146" spans="10:10">
      <c r="J146" s="94"/>
    </row>
    <row r="147" spans="10:10">
      <c r="J147" s="94"/>
    </row>
    <row r="148" spans="10:10">
      <c r="J148" s="94"/>
    </row>
    <row r="149" spans="10:10">
      <c r="J149" s="94"/>
    </row>
    <row r="150" spans="10:10">
      <c r="J150" s="94"/>
    </row>
    <row r="151" spans="10:10">
      <c r="J151" s="94"/>
    </row>
    <row r="152" spans="10:10">
      <c r="J152" s="94"/>
    </row>
    <row r="153" spans="10:10">
      <c r="J153" s="94"/>
    </row>
    <row r="154" spans="10:10">
      <c r="J154" s="94"/>
    </row>
    <row r="155" spans="10:10">
      <c r="J155" s="94"/>
    </row>
    <row r="156" spans="10:10">
      <c r="J156" s="94"/>
    </row>
    <row r="157" spans="10:10">
      <c r="J157" s="94"/>
    </row>
    <row r="158" spans="10:10">
      <c r="J158" s="94"/>
    </row>
    <row r="159" spans="10:10">
      <c r="J159" s="94"/>
    </row>
    <row r="160" spans="10:10">
      <c r="J160" s="94"/>
    </row>
    <row r="161" spans="10:10">
      <c r="J161" s="94"/>
    </row>
    <row r="162" spans="10:10">
      <c r="J162" s="94"/>
    </row>
    <row r="163" spans="10:10">
      <c r="J163" s="94"/>
    </row>
    <row r="164" spans="10:10">
      <c r="J164" s="94"/>
    </row>
    <row r="165" spans="10:10">
      <c r="J165" s="94"/>
    </row>
    <row r="166" spans="10:10">
      <c r="J166" s="94"/>
    </row>
    <row r="167" spans="10:10">
      <c r="J167" s="94"/>
    </row>
    <row r="168" spans="10:10">
      <c r="J168" s="94"/>
    </row>
    <row r="169" spans="10:10">
      <c r="J169" s="94"/>
    </row>
    <row r="170" spans="10:10">
      <c r="J170" s="94"/>
    </row>
    <row r="171" spans="10:10">
      <c r="J171" s="94"/>
    </row>
    <row r="172" spans="10:10">
      <c r="J172" s="94"/>
    </row>
    <row r="173" spans="10:10">
      <c r="J173" s="94"/>
    </row>
    <row r="174" spans="10:10">
      <c r="J174" s="94"/>
    </row>
    <row r="175" spans="10:10">
      <c r="J175" s="94"/>
    </row>
    <row r="176" spans="10:10">
      <c r="J176" s="94"/>
    </row>
    <row r="177" spans="10:10">
      <c r="J177" s="94"/>
    </row>
    <row r="178" spans="10:10">
      <c r="J178" s="94"/>
    </row>
    <row r="179" spans="10:10">
      <c r="J179" s="94"/>
    </row>
    <row r="180" spans="10:10">
      <c r="J180" s="94"/>
    </row>
    <row r="181" spans="10:10">
      <c r="J181" s="94"/>
    </row>
    <row r="182" spans="10:10">
      <c r="J182" s="94"/>
    </row>
    <row r="183" spans="10:10">
      <c r="J183" s="94"/>
    </row>
    <row r="184" spans="10:10">
      <c r="J184" s="94"/>
    </row>
    <row r="185" spans="10:10">
      <c r="J185" s="94"/>
    </row>
    <row r="186" spans="10:10">
      <c r="J186" s="94"/>
    </row>
    <row r="187" spans="10:10">
      <c r="J187" s="94"/>
    </row>
    <row r="188" spans="10:10">
      <c r="J188" s="94"/>
    </row>
    <row r="189" spans="10:10">
      <c r="J189" s="94"/>
    </row>
    <row r="190" spans="10:10">
      <c r="J190" s="94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6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W64" sqref="AW64:BB64"/>
    </sheetView>
  </sheetViews>
  <sheetFormatPr defaultRowHeight="13.5"/>
  <cols>
    <col min="1" max="1" width="5.875" style="103" customWidth="1"/>
    <col min="2" max="2" width="3.25" style="103" customWidth="1"/>
    <col min="3" max="3" width="5.5" style="103" customWidth="1"/>
    <col min="4" max="4" width="8.5" style="103" customWidth="1"/>
    <col min="5" max="8" width="8.5" style="103" hidden="1" customWidth="1"/>
    <col min="9" max="9" width="8.5" style="103" customWidth="1"/>
    <col min="10" max="13" width="8.5" style="103" hidden="1" customWidth="1"/>
    <col min="14" max="14" width="8.5" style="103" customWidth="1"/>
    <col min="15" max="18" width="8.5" style="103" hidden="1" customWidth="1"/>
    <col min="19" max="19" width="8.5" style="103" customWidth="1"/>
    <col min="20" max="23" width="8.5" style="103" hidden="1" customWidth="1"/>
    <col min="24" max="24" width="8.5" style="103" customWidth="1"/>
    <col min="25" max="28" width="8.5" style="103" hidden="1" customWidth="1"/>
    <col min="29" max="29" width="8.5" style="103" customWidth="1"/>
    <col min="30" max="33" width="8.5" style="103" hidden="1" customWidth="1"/>
    <col min="34" max="34" width="8.5" style="103" customWidth="1"/>
    <col min="35" max="38" width="8.5" style="103" hidden="1" customWidth="1"/>
    <col min="39" max="39" width="8.5" style="103" customWidth="1"/>
    <col min="40" max="43" width="8.5" style="103" hidden="1" customWidth="1"/>
    <col min="44" max="44" width="8.5" style="103" customWidth="1"/>
    <col min="45" max="48" width="8.5" style="103" hidden="1" customWidth="1"/>
    <col min="49" max="49" width="8.5" style="103" customWidth="1"/>
    <col min="50" max="53" width="8.5" style="103" hidden="1" customWidth="1"/>
    <col min="54" max="54" width="8.5" style="103" customWidth="1"/>
    <col min="55" max="58" width="8.5" style="103" hidden="1" customWidth="1"/>
    <col min="59" max="59" width="8.5" style="103" customWidth="1"/>
    <col min="60" max="63" width="8.5" style="103" hidden="1" customWidth="1"/>
    <col min="64" max="64" width="8.5" style="103" customWidth="1"/>
    <col min="65" max="68" width="8.5" style="103" hidden="1" customWidth="1"/>
    <col min="69" max="69" width="8.5" style="103" customWidth="1"/>
    <col min="70" max="73" width="8.5" style="103" hidden="1" customWidth="1"/>
    <col min="74" max="74" width="8.5" style="103" customWidth="1"/>
    <col min="75" max="78" width="8.5" style="103" hidden="1" customWidth="1"/>
    <col min="79" max="79" width="8.5" style="103" customWidth="1"/>
    <col min="80" max="83" width="8.5" style="103" hidden="1" customWidth="1"/>
    <col min="84" max="84" width="8.5" style="103" customWidth="1"/>
    <col min="85" max="88" width="8.5" style="103" hidden="1" customWidth="1"/>
    <col min="89" max="89" width="8.5" style="103" customWidth="1"/>
    <col min="90" max="93" width="8.5" style="103" hidden="1" customWidth="1"/>
    <col min="94" max="94" width="8.5" style="103" customWidth="1"/>
    <col min="95" max="98" width="8.5" style="103" hidden="1" customWidth="1"/>
    <col min="99" max="99" width="8.5" style="103" customWidth="1"/>
    <col min="100" max="103" width="8.5" style="103" hidden="1" customWidth="1"/>
    <col min="104" max="104" width="8.5" style="103" customWidth="1"/>
    <col min="105" max="108" width="8.5" style="103" hidden="1" customWidth="1"/>
    <col min="109" max="109" width="8.5" style="103" customWidth="1"/>
    <col min="110" max="113" width="11" style="103" hidden="1" customWidth="1"/>
    <col min="114" max="256" width="9" style="103"/>
    <col min="257" max="257" width="5.875" style="103" customWidth="1"/>
    <col min="258" max="258" width="3.25" style="103" customWidth="1"/>
    <col min="259" max="259" width="5.5" style="103" customWidth="1"/>
    <col min="260" max="260" width="8.5" style="103" customWidth="1"/>
    <col min="261" max="264" width="0" style="103" hidden="1" customWidth="1"/>
    <col min="265" max="265" width="8.5" style="103" customWidth="1"/>
    <col min="266" max="269" width="0" style="103" hidden="1" customWidth="1"/>
    <col min="270" max="270" width="8.5" style="103" customWidth="1"/>
    <col min="271" max="274" width="0" style="103" hidden="1" customWidth="1"/>
    <col min="275" max="275" width="8.5" style="103" customWidth="1"/>
    <col min="276" max="279" width="0" style="103" hidden="1" customWidth="1"/>
    <col min="280" max="280" width="8.5" style="103" customWidth="1"/>
    <col min="281" max="284" width="0" style="103" hidden="1" customWidth="1"/>
    <col min="285" max="285" width="8.5" style="103" customWidth="1"/>
    <col min="286" max="289" width="0" style="103" hidden="1" customWidth="1"/>
    <col min="290" max="290" width="8.5" style="103" customWidth="1"/>
    <col min="291" max="294" width="0" style="103" hidden="1" customWidth="1"/>
    <col min="295" max="295" width="8.5" style="103" customWidth="1"/>
    <col min="296" max="299" width="0" style="103" hidden="1" customWidth="1"/>
    <col min="300" max="300" width="8.5" style="103" customWidth="1"/>
    <col min="301" max="304" width="0" style="103" hidden="1" customWidth="1"/>
    <col min="305" max="305" width="8.5" style="103" customWidth="1"/>
    <col min="306" max="309" width="0" style="103" hidden="1" customWidth="1"/>
    <col min="310" max="310" width="8.5" style="103" customWidth="1"/>
    <col min="311" max="314" width="0" style="103" hidden="1" customWidth="1"/>
    <col min="315" max="315" width="8.5" style="103" customWidth="1"/>
    <col min="316" max="319" width="0" style="103" hidden="1" customWidth="1"/>
    <col min="320" max="320" width="8.5" style="103" customWidth="1"/>
    <col min="321" max="324" width="0" style="103" hidden="1" customWidth="1"/>
    <col min="325" max="325" width="8.5" style="103" customWidth="1"/>
    <col min="326" max="329" width="0" style="103" hidden="1" customWidth="1"/>
    <col min="330" max="330" width="8.5" style="103" customWidth="1"/>
    <col min="331" max="334" width="0" style="103" hidden="1" customWidth="1"/>
    <col min="335" max="335" width="8.5" style="103" customWidth="1"/>
    <col min="336" max="339" width="0" style="103" hidden="1" customWidth="1"/>
    <col min="340" max="340" width="8.5" style="103" customWidth="1"/>
    <col min="341" max="344" width="0" style="103" hidden="1" customWidth="1"/>
    <col min="345" max="345" width="8.5" style="103" customWidth="1"/>
    <col min="346" max="349" width="0" style="103" hidden="1" customWidth="1"/>
    <col min="350" max="350" width="8.5" style="103" customWidth="1"/>
    <col min="351" max="354" width="0" style="103" hidden="1" customWidth="1"/>
    <col min="355" max="355" width="8.5" style="103" customWidth="1"/>
    <col min="356" max="359" width="0" style="103" hidden="1" customWidth="1"/>
    <col min="360" max="360" width="8.5" style="103" customWidth="1"/>
    <col min="361" max="364" width="0" style="103" hidden="1" customWidth="1"/>
    <col min="365" max="365" width="8.5" style="103" customWidth="1"/>
    <col min="366" max="369" width="0" style="103" hidden="1" customWidth="1"/>
    <col min="370" max="512" width="9" style="103"/>
    <col min="513" max="513" width="5.875" style="103" customWidth="1"/>
    <col min="514" max="514" width="3.25" style="103" customWidth="1"/>
    <col min="515" max="515" width="5.5" style="103" customWidth="1"/>
    <col min="516" max="516" width="8.5" style="103" customWidth="1"/>
    <col min="517" max="520" width="0" style="103" hidden="1" customWidth="1"/>
    <col min="521" max="521" width="8.5" style="103" customWidth="1"/>
    <col min="522" max="525" width="0" style="103" hidden="1" customWidth="1"/>
    <col min="526" max="526" width="8.5" style="103" customWidth="1"/>
    <col min="527" max="530" width="0" style="103" hidden="1" customWidth="1"/>
    <col min="531" max="531" width="8.5" style="103" customWidth="1"/>
    <col min="532" max="535" width="0" style="103" hidden="1" customWidth="1"/>
    <col min="536" max="536" width="8.5" style="103" customWidth="1"/>
    <col min="537" max="540" width="0" style="103" hidden="1" customWidth="1"/>
    <col min="541" max="541" width="8.5" style="103" customWidth="1"/>
    <col min="542" max="545" width="0" style="103" hidden="1" customWidth="1"/>
    <col min="546" max="546" width="8.5" style="103" customWidth="1"/>
    <col min="547" max="550" width="0" style="103" hidden="1" customWidth="1"/>
    <col min="551" max="551" width="8.5" style="103" customWidth="1"/>
    <col min="552" max="555" width="0" style="103" hidden="1" customWidth="1"/>
    <col min="556" max="556" width="8.5" style="103" customWidth="1"/>
    <col min="557" max="560" width="0" style="103" hidden="1" customWidth="1"/>
    <col min="561" max="561" width="8.5" style="103" customWidth="1"/>
    <col min="562" max="565" width="0" style="103" hidden="1" customWidth="1"/>
    <col min="566" max="566" width="8.5" style="103" customWidth="1"/>
    <col min="567" max="570" width="0" style="103" hidden="1" customWidth="1"/>
    <col min="571" max="571" width="8.5" style="103" customWidth="1"/>
    <col min="572" max="575" width="0" style="103" hidden="1" customWidth="1"/>
    <col min="576" max="576" width="8.5" style="103" customWidth="1"/>
    <col min="577" max="580" width="0" style="103" hidden="1" customWidth="1"/>
    <col min="581" max="581" width="8.5" style="103" customWidth="1"/>
    <col min="582" max="585" width="0" style="103" hidden="1" customWidth="1"/>
    <col min="586" max="586" width="8.5" style="103" customWidth="1"/>
    <col min="587" max="590" width="0" style="103" hidden="1" customWidth="1"/>
    <col min="591" max="591" width="8.5" style="103" customWidth="1"/>
    <col min="592" max="595" width="0" style="103" hidden="1" customWidth="1"/>
    <col min="596" max="596" width="8.5" style="103" customWidth="1"/>
    <col min="597" max="600" width="0" style="103" hidden="1" customWidth="1"/>
    <col min="601" max="601" width="8.5" style="103" customWidth="1"/>
    <col min="602" max="605" width="0" style="103" hidden="1" customWidth="1"/>
    <col min="606" max="606" width="8.5" style="103" customWidth="1"/>
    <col min="607" max="610" width="0" style="103" hidden="1" customWidth="1"/>
    <col min="611" max="611" width="8.5" style="103" customWidth="1"/>
    <col min="612" max="615" width="0" style="103" hidden="1" customWidth="1"/>
    <col min="616" max="616" width="8.5" style="103" customWidth="1"/>
    <col min="617" max="620" width="0" style="103" hidden="1" customWidth="1"/>
    <col min="621" max="621" width="8.5" style="103" customWidth="1"/>
    <col min="622" max="625" width="0" style="103" hidden="1" customWidth="1"/>
    <col min="626" max="768" width="9" style="103"/>
    <col min="769" max="769" width="5.875" style="103" customWidth="1"/>
    <col min="770" max="770" width="3.25" style="103" customWidth="1"/>
    <col min="771" max="771" width="5.5" style="103" customWidth="1"/>
    <col min="772" max="772" width="8.5" style="103" customWidth="1"/>
    <col min="773" max="776" width="0" style="103" hidden="1" customWidth="1"/>
    <col min="777" max="777" width="8.5" style="103" customWidth="1"/>
    <col min="778" max="781" width="0" style="103" hidden="1" customWidth="1"/>
    <col min="782" max="782" width="8.5" style="103" customWidth="1"/>
    <col min="783" max="786" width="0" style="103" hidden="1" customWidth="1"/>
    <col min="787" max="787" width="8.5" style="103" customWidth="1"/>
    <col min="788" max="791" width="0" style="103" hidden="1" customWidth="1"/>
    <col min="792" max="792" width="8.5" style="103" customWidth="1"/>
    <col min="793" max="796" width="0" style="103" hidden="1" customWidth="1"/>
    <col min="797" max="797" width="8.5" style="103" customWidth="1"/>
    <col min="798" max="801" width="0" style="103" hidden="1" customWidth="1"/>
    <col min="802" max="802" width="8.5" style="103" customWidth="1"/>
    <col min="803" max="806" width="0" style="103" hidden="1" customWidth="1"/>
    <col min="807" max="807" width="8.5" style="103" customWidth="1"/>
    <col min="808" max="811" width="0" style="103" hidden="1" customWidth="1"/>
    <col min="812" max="812" width="8.5" style="103" customWidth="1"/>
    <col min="813" max="816" width="0" style="103" hidden="1" customWidth="1"/>
    <col min="817" max="817" width="8.5" style="103" customWidth="1"/>
    <col min="818" max="821" width="0" style="103" hidden="1" customWidth="1"/>
    <col min="822" max="822" width="8.5" style="103" customWidth="1"/>
    <col min="823" max="826" width="0" style="103" hidden="1" customWidth="1"/>
    <col min="827" max="827" width="8.5" style="103" customWidth="1"/>
    <col min="828" max="831" width="0" style="103" hidden="1" customWidth="1"/>
    <col min="832" max="832" width="8.5" style="103" customWidth="1"/>
    <col min="833" max="836" width="0" style="103" hidden="1" customWidth="1"/>
    <col min="837" max="837" width="8.5" style="103" customWidth="1"/>
    <col min="838" max="841" width="0" style="103" hidden="1" customWidth="1"/>
    <col min="842" max="842" width="8.5" style="103" customWidth="1"/>
    <col min="843" max="846" width="0" style="103" hidden="1" customWidth="1"/>
    <col min="847" max="847" width="8.5" style="103" customWidth="1"/>
    <col min="848" max="851" width="0" style="103" hidden="1" customWidth="1"/>
    <col min="852" max="852" width="8.5" style="103" customWidth="1"/>
    <col min="853" max="856" width="0" style="103" hidden="1" customWidth="1"/>
    <col min="857" max="857" width="8.5" style="103" customWidth="1"/>
    <col min="858" max="861" width="0" style="103" hidden="1" customWidth="1"/>
    <col min="862" max="862" width="8.5" style="103" customWidth="1"/>
    <col min="863" max="866" width="0" style="103" hidden="1" customWidth="1"/>
    <col min="867" max="867" width="8.5" style="103" customWidth="1"/>
    <col min="868" max="871" width="0" style="103" hidden="1" customWidth="1"/>
    <col min="872" max="872" width="8.5" style="103" customWidth="1"/>
    <col min="873" max="876" width="0" style="103" hidden="1" customWidth="1"/>
    <col min="877" max="877" width="8.5" style="103" customWidth="1"/>
    <col min="878" max="881" width="0" style="103" hidden="1" customWidth="1"/>
    <col min="882" max="1024" width="9" style="103"/>
    <col min="1025" max="1025" width="5.875" style="103" customWidth="1"/>
    <col min="1026" max="1026" width="3.25" style="103" customWidth="1"/>
    <col min="1027" max="1027" width="5.5" style="103" customWidth="1"/>
    <col min="1028" max="1028" width="8.5" style="103" customWidth="1"/>
    <col min="1029" max="1032" width="0" style="103" hidden="1" customWidth="1"/>
    <col min="1033" max="1033" width="8.5" style="103" customWidth="1"/>
    <col min="1034" max="1037" width="0" style="103" hidden="1" customWidth="1"/>
    <col min="1038" max="1038" width="8.5" style="103" customWidth="1"/>
    <col min="1039" max="1042" width="0" style="103" hidden="1" customWidth="1"/>
    <col min="1043" max="1043" width="8.5" style="103" customWidth="1"/>
    <col min="1044" max="1047" width="0" style="103" hidden="1" customWidth="1"/>
    <col min="1048" max="1048" width="8.5" style="103" customWidth="1"/>
    <col min="1049" max="1052" width="0" style="103" hidden="1" customWidth="1"/>
    <col min="1053" max="1053" width="8.5" style="103" customWidth="1"/>
    <col min="1054" max="1057" width="0" style="103" hidden="1" customWidth="1"/>
    <col min="1058" max="1058" width="8.5" style="103" customWidth="1"/>
    <col min="1059" max="1062" width="0" style="103" hidden="1" customWidth="1"/>
    <col min="1063" max="1063" width="8.5" style="103" customWidth="1"/>
    <col min="1064" max="1067" width="0" style="103" hidden="1" customWidth="1"/>
    <col min="1068" max="1068" width="8.5" style="103" customWidth="1"/>
    <col min="1069" max="1072" width="0" style="103" hidden="1" customWidth="1"/>
    <col min="1073" max="1073" width="8.5" style="103" customWidth="1"/>
    <col min="1074" max="1077" width="0" style="103" hidden="1" customWidth="1"/>
    <col min="1078" max="1078" width="8.5" style="103" customWidth="1"/>
    <col min="1079" max="1082" width="0" style="103" hidden="1" customWidth="1"/>
    <col min="1083" max="1083" width="8.5" style="103" customWidth="1"/>
    <col min="1084" max="1087" width="0" style="103" hidden="1" customWidth="1"/>
    <col min="1088" max="1088" width="8.5" style="103" customWidth="1"/>
    <col min="1089" max="1092" width="0" style="103" hidden="1" customWidth="1"/>
    <col min="1093" max="1093" width="8.5" style="103" customWidth="1"/>
    <col min="1094" max="1097" width="0" style="103" hidden="1" customWidth="1"/>
    <col min="1098" max="1098" width="8.5" style="103" customWidth="1"/>
    <col min="1099" max="1102" width="0" style="103" hidden="1" customWidth="1"/>
    <col min="1103" max="1103" width="8.5" style="103" customWidth="1"/>
    <col min="1104" max="1107" width="0" style="103" hidden="1" customWidth="1"/>
    <col min="1108" max="1108" width="8.5" style="103" customWidth="1"/>
    <col min="1109" max="1112" width="0" style="103" hidden="1" customWidth="1"/>
    <col min="1113" max="1113" width="8.5" style="103" customWidth="1"/>
    <col min="1114" max="1117" width="0" style="103" hidden="1" customWidth="1"/>
    <col min="1118" max="1118" width="8.5" style="103" customWidth="1"/>
    <col min="1119" max="1122" width="0" style="103" hidden="1" customWidth="1"/>
    <col min="1123" max="1123" width="8.5" style="103" customWidth="1"/>
    <col min="1124" max="1127" width="0" style="103" hidden="1" customWidth="1"/>
    <col min="1128" max="1128" width="8.5" style="103" customWidth="1"/>
    <col min="1129" max="1132" width="0" style="103" hidden="1" customWidth="1"/>
    <col min="1133" max="1133" width="8.5" style="103" customWidth="1"/>
    <col min="1134" max="1137" width="0" style="103" hidden="1" customWidth="1"/>
    <col min="1138" max="1280" width="9" style="103"/>
    <col min="1281" max="1281" width="5.875" style="103" customWidth="1"/>
    <col min="1282" max="1282" width="3.25" style="103" customWidth="1"/>
    <col min="1283" max="1283" width="5.5" style="103" customWidth="1"/>
    <col min="1284" max="1284" width="8.5" style="103" customWidth="1"/>
    <col min="1285" max="1288" width="0" style="103" hidden="1" customWidth="1"/>
    <col min="1289" max="1289" width="8.5" style="103" customWidth="1"/>
    <col min="1290" max="1293" width="0" style="103" hidden="1" customWidth="1"/>
    <col min="1294" max="1294" width="8.5" style="103" customWidth="1"/>
    <col min="1295" max="1298" width="0" style="103" hidden="1" customWidth="1"/>
    <col min="1299" max="1299" width="8.5" style="103" customWidth="1"/>
    <col min="1300" max="1303" width="0" style="103" hidden="1" customWidth="1"/>
    <col min="1304" max="1304" width="8.5" style="103" customWidth="1"/>
    <col min="1305" max="1308" width="0" style="103" hidden="1" customWidth="1"/>
    <col min="1309" max="1309" width="8.5" style="103" customWidth="1"/>
    <col min="1310" max="1313" width="0" style="103" hidden="1" customWidth="1"/>
    <col min="1314" max="1314" width="8.5" style="103" customWidth="1"/>
    <col min="1315" max="1318" width="0" style="103" hidden="1" customWidth="1"/>
    <col min="1319" max="1319" width="8.5" style="103" customWidth="1"/>
    <col min="1320" max="1323" width="0" style="103" hidden="1" customWidth="1"/>
    <col min="1324" max="1324" width="8.5" style="103" customWidth="1"/>
    <col min="1325" max="1328" width="0" style="103" hidden="1" customWidth="1"/>
    <col min="1329" max="1329" width="8.5" style="103" customWidth="1"/>
    <col min="1330" max="1333" width="0" style="103" hidden="1" customWidth="1"/>
    <col min="1334" max="1334" width="8.5" style="103" customWidth="1"/>
    <col min="1335" max="1338" width="0" style="103" hidden="1" customWidth="1"/>
    <col min="1339" max="1339" width="8.5" style="103" customWidth="1"/>
    <col min="1340" max="1343" width="0" style="103" hidden="1" customWidth="1"/>
    <col min="1344" max="1344" width="8.5" style="103" customWidth="1"/>
    <col min="1345" max="1348" width="0" style="103" hidden="1" customWidth="1"/>
    <col min="1349" max="1349" width="8.5" style="103" customWidth="1"/>
    <col min="1350" max="1353" width="0" style="103" hidden="1" customWidth="1"/>
    <col min="1354" max="1354" width="8.5" style="103" customWidth="1"/>
    <col min="1355" max="1358" width="0" style="103" hidden="1" customWidth="1"/>
    <col min="1359" max="1359" width="8.5" style="103" customWidth="1"/>
    <col min="1360" max="1363" width="0" style="103" hidden="1" customWidth="1"/>
    <col min="1364" max="1364" width="8.5" style="103" customWidth="1"/>
    <col min="1365" max="1368" width="0" style="103" hidden="1" customWidth="1"/>
    <col min="1369" max="1369" width="8.5" style="103" customWidth="1"/>
    <col min="1370" max="1373" width="0" style="103" hidden="1" customWidth="1"/>
    <col min="1374" max="1374" width="8.5" style="103" customWidth="1"/>
    <col min="1375" max="1378" width="0" style="103" hidden="1" customWidth="1"/>
    <col min="1379" max="1379" width="8.5" style="103" customWidth="1"/>
    <col min="1380" max="1383" width="0" style="103" hidden="1" customWidth="1"/>
    <col min="1384" max="1384" width="8.5" style="103" customWidth="1"/>
    <col min="1385" max="1388" width="0" style="103" hidden="1" customWidth="1"/>
    <col min="1389" max="1389" width="8.5" style="103" customWidth="1"/>
    <col min="1390" max="1393" width="0" style="103" hidden="1" customWidth="1"/>
    <col min="1394" max="1536" width="9" style="103"/>
    <col min="1537" max="1537" width="5.875" style="103" customWidth="1"/>
    <col min="1538" max="1538" width="3.25" style="103" customWidth="1"/>
    <col min="1539" max="1539" width="5.5" style="103" customWidth="1"/>
    <col min="1540" max="1540" width="8.5" style="103" customWidth="1"/>
    <col min="1541" max="1544" width="0" style="103" hidden="1" customWidth="1"/>
    <col min="1545" max="1545" width="8.5" style="103" customWidth="1"/>
    <col min="1546" max="1549" width="0" style="103" hidden="1" customWidth="1"/>
    <col min="1550" max="1550" width="8.5" style="103" customWidth="1"/>
    <col min="1551" max="1554" width="0" style="103" hidden="1" customWidth="1"/>
    <col min="1555" max="1555" width="8.5" style="103" customWidth="1"/>
    <col min="1556" max="1559" width="0" style="103" hidden="1" customWidth="1"/>
    <col min="1560" max="1560" width="8.5" style="103" customWidth="1"/>
    <col min="1561" max="1564" width="0" style="103" hidden="1" customWidth="1"/>
    <col min="1565" max="1565" width="8.5" style="103" customWidth="1"/>
    <col min="1566" max="1569" width="0" style="103" hidden="1" customWidth="1"/>
    <col min="1570" max="1570" width="8.5" style="103" customWidth="1"/>
    <col min="1571" max="1574" width="0" style="103" hidden="1" customWidth="1"/>
    <col min="1575" max="1575" width="8.5" style="103" customWidth="1"/>
    <col min="1576" max="1579" width="0" style="103" hidden="1" customWidth="1"/>
    <col min="1580" max="1580" width="8.5" style="103" customWidth="1"/>
    <col min="1581" max="1584" width="0" style="103" hidden="1" customWidth="1"/>
    <col min="1585" max="1585" width="8.5" style="103" customWidth="1"/>
    <col min="1586" max="1589" width="0" style="103" hidden="1" customWidth="1"/>
    <col min="1590" max="1590" width="8.5" style="103" customWidth="1"/>
    <col min="1591" max="1594" width="0" style="103" hidden="1" customWidth="1"/>
    <col min="1595" max="1595" width="8.5" style="103" customWidth="1"/>
    <col min="1596" max="1599" width="0" style="103" hidden="1" customWidth="1"/>
    <col min="1600" max="1600" width="8.5" style="103" customWidth="1"/>
    <col min="1601" max="1604" width="0" style="103" hidden="1" customWidth="1"/>
    <col min="1605" max="1605" width="8.5" style="103" customWidth="1"/>
    <col min="1606" max="1609" width="0" style="103" hidden="1" customWidth="1"/>
    <col min="1610" max="1610" width="8.5" style="103" customWidth="1"/>
    <col min="1611" max="1614" width="0" style="103" hidden="1" customWidth="1"/>
    <col min="1615" max="1615" width="8.5" style="103" customWidth="1"/>
    <col min="1616" max="1619" width="0" style="103" hidden="1" customWidth="1"/>
    <col min="1620" max="1620" width="8.5" style="103" customWidth="1"/>
    <col min="1621" max="1624" width="0" style="103" hidden="1" customWidth="1"/>
    <col min="1625" max="1625" width="8.5" style="103" customWidth="1"/>
    <col min="1626" max="1629" width="0" style="103" hidden="1" customWidth="1"/>
    <col min="1630" max="1630" width="8.5" style="103" customWidth="1"/>
    <col min="1631" max="1634" width="0" style="103" hidden="1" customWidth="1"/>
    <col min="1635" max="1635" width="8.5" style="103" customWidth="1"/>
    <col min="1636" max="1639" width="0" style="103" hidden="1" customWidth="1"/>
    <col min="1640" max="1640" width="8.5" style="103" customWidth="1"/>
    <col min="1641" max="1644" width="0" style="103" hidden="1" customWidth="1"/>
    <col min="1645" max="1645" width="8.5" style="103" customWidth="1"/>
    <col min="1646" max="1649" width="0" style="103" hidden="1" customWidth="1"/>
    <col min="1650" max="1792" width="9" style="103"/>
    <col min="1793" max="1793" width="5.875" style="103" customWidth="1"/>
    <col min="1794" max="1794" width="3.25" style="103" customWidth="1"/>
    <col min="1795" max="1795" width="5.5" style="103" customWidth="1"/>
    <col min="1796" max="1796" width="8.5" style="103" customWidth="1"/>
    <col min="1797" max="1800" width="0" style="103" hidden="1" customWidth="1"/>
    <col min="1801" max="1801" width="8.5" style="103" customWidth="1"/>
    <col min="1802" max="1805" width="0" style="103" hidden="1" customWidth="1"/>
    <col min="1806" max="1806" width="8.5" style="103" customWidth="1"/>
    <col min="1807" max="1810" width="0" style="103" hidden="1" customWidth="1"/>
    <col min="1811" max="1811" width="8.5" style="103" customWidth="1"/>
    <col min="1812" max="1815" width="0" style="103" hidden="1" customWidth="1"/>
    <col min="1816" max="1816" width="8.5" style="103" customWidth="1"/>
    <col min="1817" max="1820" width="0" style="103" hidden="1" customWidth="1"/>
    <col min="1821" max="1821" width="8.5" style="103" customWidth="1"/>
    <col min="1822" max="1825" width="0" style="103" hidden="1" customWidth="1"/>
    <col min="1826" max="1826" width="8.5" style="103" customWidth="1"/>
    <col min="1827" max="1830" width="0" style="103" hidden="1" customWidth="1"/>
    <col min="1831" max="1831" width="8.5" style="103" customWidth="1"/>
    <col min="1832" max="1835" width="0" style="103" hidden="1" customWidth="1"/>
    <col min="1836" max="1836" width="8.5" style="103" customWidth="1"/>
    <col min="1837" max="1840" width="0" style="103" hidden="1" customWidth="1"/>
    <col min="1841" max="1841" width="8.5" style="103" customWidth="1"/>
    <col min="1842" max="1845" width="0" style="103" hidden="1" customWidth="1"/>
    <col min="1846" max="1846" width="8.5" style="103" customWidth="1"/>
    <col min="1847" max="1850" width="0" style="103" hidden="1" customWidth="1"/>
    <col min="1851" max="1851" width="8.5" style="103" customWidth="1"/>
    <col min="1852" max="1855" width="0" style="103" hidden="1" customWidth="1"/>
    <col min="1856" max="1856" width="8.5" style="103" customWidth="1"/>
    <col min="1857" max="1860" width="0" style="103" hidden="1" customWidth="1"/>
    <col min="1861" max="1861" width="8.5" style="103" customWidth="1"/>
    <col min="1862" max="1865" width="0" style="103" hidden="1" customWidth="1"/>
    <col min="1866" max="1866" width="8.5" style="103" customWidth="1"/>
    <col min="1867" max="1870" width="0" style="103" hidden="1" customWidth="1"/>
    <col min="1871" max="1871" width="8.5" style="103" customWidth="1"/>
    <col min="1872" max="1875" width="0" style="103" hidden="1" customWidth="1"/>
    <col min="1876" max="1876" width="8.5" style="103" customWidth="1"/>
    <col min="1877" max="1880" width="0" style="103" hidden="1" customWidth="1"/>
    <col min="1881" max="1881" width="8.5" style="103" customWidth="1"/>
    <col min="1882" max="1885" width="0" style="103" hidden="1" customWidth="1"/>
    <col min="1886" max="1886" width="8.5" style="103" customWidth="1"/>
    <col min="1887" max="1890" width="0" style="103" hidden="1" customWidth="1"/>
    <col min="1891" max="1891" width="8.5" style="103" customWidth="1"/>
    <col min="1892" max="1895" width="0" style="103" hidden="1" customWidth="1"/>
    <col min="1896" max="1896" width="8.5" style="103" customWidth="1"/>
    <col min="1897" max="1900" width="0" style="103" hidden="1" customWidth="1"/>
    <col min="1901" max="1901" width="8.5" style="103" customWidth="1"/>
    <col min="1902" max="1905" width="0" style="103" hidden="1" customWidth="1"/>
    <col min="1906" max="2048" width="9" style="103"/>
    <col min="2049" max="2049" width="5.875" style="103" customWidth="1"/>
    <col min="2050" max="2050" width="3.25" style="103" customWidth="1"/>
    <col min="2051" max="2051" width="5.5" style="103" customWidth="1"/>
    <col min="2052" max="2052" width="8.5" style="103" customWidth="1"/>
    <col min="2053" max="2056" width="0" style="103" hidden="1" customWidth="1"/>
    <col min="2057" max="2057" width="8.5" style="103" customWidth="1"/>
    <col min="2058" max="2061" width="0" style="103" hidden="1" customWidth="1"/>
    <col min="2062" max="2062" width="8.5" style="103" customWidth="1"/>
    <col min="2063" max="2066" width="0" style="103" hidden="1" customWidth="1"/>
    <col min="2067" max="2067" width="8.5" style="103" customWidth="1"/>
    <col min="2068" max="2071" width="0" style="103" hidden="1" customWidth="1"/>
    <col min="2072" max="2072" width="8.5" style="103" customWidth="1"/>
    <col min="2073" max="2076" width="0" style="103" hidden="1" customWidth="1"/>
    <col min="2077" max="2077" width="8.5" style="103" customWidth="1"/>
    <col min="2078" max="2081" width="0" style="103" hidden="1" customWidth="1"/>
    <col min="2082" max="2082" width="8.5" style="103" customWidth="1"/>
    <col min="2083" max="2086" width="0" style="103" hidden="1" customWidth="1"/>
    <col min="2087" max="2087" width="8.5" style="103" customWidth="1"/>
    <col min="2088" max="2091" width="0" style="103" hidden="1" customWidth="1"/>
    <col min="2092" max="2092" width="8.5" style="103" customWidth="1"/>
    <col min="2093" max="2096" width="0" style="103" hidden="1" customWidth="1"/>
    <col min="2097" max="2097" width="8.5" style="103" customWidth="1"/>
    <col min="2098" max="2101" width="0" style="103" hidden="1" customWidth="1"/>
    <col min="2102" max="2102" width="8.5" style="103" customWidth="1"/>
    <col min="2103" max="2106" width="0" style="103" hidden="1" customWidth="1"/>
    <col min="2107" max="2107" width="8.5" style="103" customWidth="1"/>
    <col min="2108" max="2111" width="0" style="103" hidden="1" customWidth="1"/>
    <col min="2112" max="2112" width="8.5" style="103" customWidth="1"/>
    <col min="2113" max="2116" width="0" style="103" hidden="1" customWidth="1"/>
    <col min="2117" max="2117" width="8.5" style="103" customWidth="1"/>
    <col min="2118" max="2121" width="0" style="103" hidden="1" customWidth="1"/>
    <col min="2122" max="2122" width="8.5" style="103" customWidth="1"/>
    <col min="2123" max="2126" width="0" style="103" hidden="1" customWidth="1"/>
    <col min="2127" max="2127" width="8.5" style="103" customWidth="1"/>
    <col min="2128" max="2131" width="0" style="103" hidden="1" customWidth="1"/>
    <col min="2132" max="2132" width="8.5" style="103" customWidth="1"/>
    <col min="2133" max="2136" width="0" style="103" hidden="1" customWidth="1"/>
    <col min="2137" max="2137" width="8.5" style="103" customWidth="1"/>
    <col min="2138" max="2141" width="0" style="103" hidden="1" customWidth="1"/>
    <col min="2142" max="2142" width="8.5" style="103" customWidth="1"/>
    <col min="2143" max="2146" width="0" style="103" hidden="1" customWidth="1"/>
    <col min="2147" max="2147" width="8.5" style="103" customWidth="1"/>
    <col min="2148" max="2151" width="0" style="103" hidden="1" customWidth="1"/>
    <col min="2152" max="2152" width="8.5" style="103" customWidth="1"/>
    <col min="2153" max="2156" width="0" style="103" hidden="1" customWidth="1"/>
    <col min="2157" max="2157" width="8.5" style="103" customWidth="1"/>
    <col min="2158" max="2161" width="0" style="103" hidden="1" customWidth="1"/>
    <col min="2162" max="2304" width="9" style="103"/>
    <col min="2305" max="2305" width="5.875" style="103" customWidth="1"/>
    <col min="2306" max="2306" width="3.25" style="103" customWidth="1"/>
    <col min="2307" max="2307" width="5.5" style="103" customWidth="1"/>
    <col min="2308" max="2308" width="8.5" style="103" customWidth="1"/>
    <col min="2309" max="2312" width="0" style="103" hidden="1" customWidth="1"/>
    <col min="2313" max="2313" width="8.5" style="103" customWidth="1"/>
    <col min="2314" max="2317" width="0" style="103" hidden="1" customWidth="1"/>
    <col min="2318" max="2318" width="8.5" style="103" customWidth="1"/>
    <col min="2319" max="2322" width="0" style="103" hidden="1" customWidth="1"/>
    <col min="2323" max="2323" width="8.5" style="103" customWidth="1"/>
    <col min="2324" max="2327" width="0" style="103" hidden="1" customWidth="1"/>
    <col min="2328" max="2328" width="8.5" style="103" customWidth="1"/>
    <col min="2329" max="2332" width="0" style="103" hidden="1" customWidth="1"/>
    <col min="2333" max="2333" width="8.5" style="103" customWidth="1"/>
    <col min="2334" max="2337" width="0" style="103" hidden="1" customWidth="1"/>
    <col min="2338" max="2338" width="8.5" style="103" customWidth="1"/>
    <col min="2339" max="2342" width="0" style="103" hidden="1" customWidth="1"/>
    <col min="2343" max="2343" width="8.5" style="103" customWidth="1"/>
    <col min="2344" max="2347" width="0" style="103" hidden="1" customWidth="1"/>
    <col min="2348" max="2348" width="8.5" style="103" customWidth="1"/>
    <col min="2349" max="2352" width="0" style="103" hidden="1" customWidth="1"/>
    <col min="2353" max="2353" width="8.5" style="103" customWidth="1"/>
    <col min="2354" max="2357" width="0" style="103" hidden="1" customWidth="1"/>
    <col min="2358" max="2358" width="8.5" style="103" customWidth="1"/>
    <col min="2359" max="2362" width="0" style="103" hidden="1" customWidth="1"/>
    <col min="2363" max="2363" width="8.5" style="103" customWidth="1"/>
    <col min="2364" max="2367" width="0" style="103" hidden="1" customWidth="1"/>
    <col min="2368" max="2368" width="8.5" style="103" customWidth="1"/>
    <col min="2369" max="2372" width="0" style="103" hidden="1" customWidth="1"/>
    <col min="2373" max="2373" width="8.5" style="103" customWidth="1"/>
    <col min="2374" max="2377" width="0" style="103" hidden="1" customWidth="1"/>
    <col min="2378" max="2378" width="8.5" style="103" customWidth="1"/>
    <col min="2379" max="2382" width="0" style="103" hidden="1" customWidth="1"/>
    <col min="2383" max="2383" width="8.5" style="103" customWidth="1"/>
    <col min="2384" max="2387" width="0" style="103" hidden="1" customWidth="1"/>
    <col min="2388" max="2388" width="8.5" style="103" customWidth="1"/>
    <col min="2389" max="2392" width="0" style="103" hidden="1" customWidth="1"/>
    <col min="2393" max="2393" width="8.5" style="103" customWidth="1"/>
    <col min="2394" max="2397" width="0" style="103" hidden="1" customWidth="1"/>
    <col min="2398" max="2398" width="8.5" style="103" customWidth="1"/>
    <col min="2399" max="2402" width="0" style="103" hidden="1" customWidth="1"/>
    <col min="2403" max="2403" width="8.5" style="103" customWidth="1"/>
    <col min="2404" max="2407" width="0" style="103" hidden="1" customWidth="1"/>
    <col min="2408" max="2408" width="8.5" style="103" customWidth="1"/>
    <col min="2409" max="2412" width="0" style="103" hidden="1" customWidth="1"/>
    <col min="2413" max="2413" width="8.5" style="103" customWidth="1"/>
    <col min="2414" max="2417" width="0" style="103" hidden="1" customWidth="1"/>
    <col min="2418" max="2560" width="9" style="103"/>
    <col min="2561" max="2561" width="5.875" style="103" customWidth="1"/>
    <col min="2562" max="2562" width="3.25" style="103" customWidth="1"/>
    <col min="2563" max="2563" width="5.5" style="103" customWidth="1"/>
    <col min="2564" max="2564" width="8.5" style="103" customWidth="1"/>
    <col min="2565" max="2568" width="0" style="103" hidden="1" customWidth="1"/>
    <col min="2569" max="2569" width="8.5" style="103" customWidth="1"/>
    <col min="2570" max="2573" width="0" style="103" hidden="1" customWidth="1"/>
    <col min="2574" max="2574" width="8.5" style="103" customWidth="1"/>
    <col min="2575" max="2578" width="0" style="103" hidden="1" customWidth="1"/>
    <col min="2579" max="2579" width="8.5" style="103" customWidth="1"/>
    <col min="2580" max="2583" width="0" style="103" hidden="1" customWidth="1"/>
    <col min="2584" max="2584" width="8.5" style="103" customWidth="1"/>
    <col min="2585" max="2588" width="0" style="103" hidden="1" customWidth="1"/>
    <col min="2589" max="2589" width="8.5" style="103" customWidth="1"/>
    <col min="2590" max="2593" width="0" style="103" hidden="1" customWidth="1"/>
    <col min="2594" max="2594" width="8.5" style="103" customWidth="1"/>
    <col min="2595" max="2598" width="0" style="103" hidden="1" customWidth="1"/>
    <col min="2599" max="2599" width="8.5" style="103" customWidth="1"/>
    <col min="2600" max="2603" width="0" style="103" hidden="1" customWidth="1"/>
    <col min="2604" max="2604" width="8.5" style="103" customWidth="1"/>
    <col min="2605" max="2608" width="0" style="103" hidden="1" customWidth="1"/>
    <col min="2609" max="2609" width="8.5" style="103" customWidth="1"/>
    <col min="2610" max="2613" width="0" style="103" hidden="1" customWidth="1"/>
    <col min="2614" max="2614" width="8.5" style="103" customWidth="1"/>
    <col min="2615" max="2618" width="0" style="103" hidden="1" customWidth="1"/>
    <col min="2619" max="2619" width="8.5" style="103" customWidth="1"/>
    <col min="2620" max="2623" width="0" style="103" hidden="1" customWidth="1"/>
    <col min="2624" max="2624" width="8.5" style="103" customWidth="1"/>
    <col min="2625" max="2628" width="0" style="103" hidden="1" customWidth="1"/>
    <col min="2629" max="2629" width="8.5" style="103" customWidth="1"/>
    <col min="2630" max="2633" width="0" style="103" hidden="1" customWidth="1"/>
    <col min="2634" max="2634" width="8.5" style="103" customWidth="1"/>
    <col min="2635" max="2638" width="0" style="103" hidden="1" customWidth="1"/>
    <col min="2639" max="2639" width="8.5" style="103" customWidth="1"/>
    <col min="2640" max="2643" width="0" style="103" hidden="1" customWidth="1"/>
    <col min="2644" max="2644" width="8.5" style="103" customWidth="1"/>
    <col min="2645" max="2648" width="0" style="103" hidden="1" customWidth="1"/>
    <col min="2649" max="2649" width="8.5" style="103" customWidth="1"/>
    <col min="2650" max="2653" width="0" style="103" hidden="1" customWidth="1"/>
    <col min="2654" max="2654" width="8.5" style="103" customWidth="1"/>
    <col min="2655" max="2658" width="0" style="103" hidden="1" customWidth="1"/>
    <col min="2659" max="2659" width="8.5" style="103" customWidth="1"/>
    <col min="2660" max="2663" width="0" style="103" hidden="1" customWidth="1"/>
    <col min="2664" max="2664" width="8.5" style="103" customWidth="1"/>
    <col min="2665" max="2668" width="0" style="103" hidden="1" customWidth="1"/>
    <col min="2669" max="2669" width="8.5" style="103" customWidth="1"/>
    <col min="2670" max="2673" width="0" style="103" hidden="1" customWidth="1"/>
    <col min="2674" max="2816" width="9" style="103"/>
    <col min="2817" max="2817" width="5.875" style="103" customWidth="1"/>
    <col min="2818" max="2818" width="3.25" style="103" customWidth="1"/>
    <col min="2819" max="2819" width="5.5" style="103" customWidth="1"/>
    <col min="2820" max="2820" width="8.5" style="103" customWidth="1"/>
    <col min="2821" max="2824" width="0" style="103" hidden="1" customWidth="1"/>
    <col min="2825" max="2825" width="8.5" style="103" customWidth="1"/>
    <col min="2826" max="2829" width="0" style="103" hidden="1" customWidth="1"/>
    <col min="2830" max="2830" width="8.5" style="103" customWidth="1"/>
    <col min="2831" max="2834" width="0" style="103" hidden="1" customWidth="1"/>
    <col min="2835" max="2835" width="8.5" style="103" customWidth="1"/>
    <col min="2836" max="2839" width="0" style="103" hidden="1" customWidth="1"/>
    <col min="2840" max="2840" width="8.5" style="103" customWidth="1"/>
    <col min="2841" max="2844" width="0" style="103" hidden="1" customWidth="1"/>
    <col min="2845" max="2845" width="8.5" style="103" customWidth="1"/>
    <col min="2846" max="2849" width="0" style="103" hidden="1" customWidth="1"/>
    <col min="2850" max="2850" width="8.5" style="103" customWidth="1"/>
    <col min="2851" max="2854" width="0" style="103" hidden="1" customWidth="1"/>
    <col min="2855" max="2855" width="8.5" style="103" customWidth="1"/>
    <col min="2856" max="2859" width="0" style="103" hidden="1" customWidth="1"/>
    <col min="2860" max="2860" width="8.5" style="103" customWidth="1"/>
    <col min="2861" max="2864" width="0" style="103" hidden="1" customWidth="1"/>
    <col min="2865" max="2865" width="8.5" style="103" customWidth="1"/>
    <col min="2866" max="2869" width="0" style="103" hidden="1" customWidth="1"/>
    <col min="2870" max="2870" width="8.5" style="103" customWidth="1"/>
    <col min="2871" max="2874" width="0" style="103" hidden="1" customWidth="1"/>
    <col min="2875" max="2875" width="8.5" style="103" customWidth="1"/>
    <col min="2876" max="2879" width="0" style="103" hidden="1" customWidth="1"/>
    <col min="2880" max="2880" width="8.5" style="103" customWidth="1"/>
    <col min="2881" max="2884" width="0" style="103" hidden="1" customWidth="1"/>
    <col min="2885" max="2885" width="8.5" style="103" customWidth="1"/>
    <col min="2886" max="2889" width="0" style="103" hidden="1" customWidth="1"/>
    <col min="2890" max="2890" width="8.5" style="103" customWidth="1"/>
    <col min="2891" max="2894" width="0" style="103" hidden="1" customWidth="1"/>
    <col min="2895" max="2895" width="8.5" style="103" customWidth="1"/>
    <col min="2896" max="2899" width="0" style="103" hidden="1" customWidth="1"/>
    <col min="2900" max="2900" width="8.5" style="103" customWidth="1"/>
    <col min="2901" max="2904" width="0" style="103" hidden="1" customWidth="1"/>
    <col min="2905" max="2905" width="8.5" style="103" customWidth="1"/>
    <col min="2906" max="2909" width="0" style="103" hidden="1" customWidth="1"/>
    <col min="2910" max="2910" width="8.5" style="103" customWidth="1"/>
    <col min="2911" max="2914" width="0" style="103" hidden="1" customWidth="1"/>
    <col min="2915" max="2915" width="8.5" style="103" customWidth="1"/>
    <col min="2916" max="2919" width="0" style="103" hidden="1" customWidth="1"/>
    <col min="2920" max="2920" width="8.5" style="103" customWidth="1"/>
    <col min="2921" max="2924" width="0" style="103" hidden="1" customWidth="1"/>
    <col min="2925" max="2925" width="8.5" style="103" customWidth="1"/>
    <col min="2926" max="2929" width="0" style="103" hidden="1" customWidth="1"/>
    <col min="2930" max="3072" width="9" style="103"/>
    <col min="3073" max="3073" width="5.875" style="103" customWidth="1"/>
    <col min="3074" max="3074" width="3.25" style="103" customWidth="1"/>
    <col min="3075" max="3075" width="5.5" style="103" customWidth="1"/>
    <col min="3076" max="3076" width="8.5" style="103" customWidth="1"/>
    <col min="3077" max="3080" width="0" style="103" hidden="1" customWidth="1"/>
    <col min="3081" max="3081" width="8.5" style="103" customWidth="1"/>
    <col min="3082" max="3085" width="0" style="103" hidden="1" customWidth="1"/>
    <col min="3086" max="3086" width="8.5" style="103" customWidth="1"/>
    <col min="3087" max="3090" width="0" style="103" hidden="1" customWidth="1"/>
    <col min="3091" max="3091" width="8.5" style="103" customWidth="1"/>
    <col min="3092" max="3095" width="0" style="103" hidden="1" customWidth="1"/>
    <col min="3096" max="3096" width="8.5" style="103" customWidth="1"/>
    <col min="3097" max="3100" width="0" style="103" hidden="1" customWidth="1"/>
    <col min="3101" max="3101" width="8.5" style="103" customWidth="1"/>
    <col min="3102" max="3105" width="0" style="103" hidden="1" customWidth="1"/>
    <col min="3106" max="3106" width="8.5" style="103" customWidth="1"/>
    <col min="3107" max="3110" width="0" style="103" hidden="1" customWidth="1"/>
    <col min="3111" max="3111" width="8.5" style="103" customWidth="1"/>
    <col min="3112" max="3115" width="0" style="103" hidden="1" customWidth="1"/>
    <col min="3116" max="3116" width="8.5" style="103" customWidth="1"/>
    <col min="3117" max="3120" width="0" style="103" hidden="1" customWidth="1"/>
    <col min="3121" max="3121" width="8.5" style="103" customWidth="1"/>
    <col min="3122" max="3125" width="0" style="103" hidden="1" customWidth="1"/>
    <col min="3126" max="3126" width="8.5" style="103" customWidth="1"/>
    <col min="3127" max="3130" width="0" style="103" hidden="1" customWidth="1"/>
    <col min="3131" max="3131" width="8.5" style="103" customWidth="1"/>
    <col min="3132" max="3135" width="0" style="103" hidden="1" customWidth="1"/>
    <col min="3136" max="3136" width="8.5" style="103" customWidth="1"/>
    <col min="3137" max="3140" width="0" style="103" hidden="1" customWidth="1"/>
    <col min="3141" max="3141" width="8.5" style="103" customWidth="1"/>
    <col min="3142" max="3145" width="0" style="103" hidden="1" customWidth="1"/>
    <col min="3146" max="3146" width="8.5" style="103" customWidth="1"/>
    <col min="3147" max="3150" width="0" style="103" hidden="1" customWidth="1"/>
    <col min="3151" max="3151" width="8.5" style="103" customWidth="1"/>
    <col min="3152" max="3155" width="0" style="103" hidden="1" customWidth="1"/>
    <col min="3156" max="3156" width="8.5" style="103" customWidth="1"/>
    <col min="3157" max="3160" width="0" style="103" hidden="1" customWidth="1"/>
    <col min="3161" max="3161" width="8.5" style="103" customWidth="1"/>
    <col min="3162" max="3165" width="0" style="103" hidden="1" customWidth="1"/>
    <col min="3166" max="3166" width="8.5" style="103" customWidth="1"/>
    <col min="3167" max="3170" width="0" style="103" hidden="1" customWidth="1"/>
    <col min="3171" max="3171" width="8.5" style="103" customWidth="1"/>
    <col min="3172" max="3175" width="0" style="103" hidden="1" customWidth="1"/>
    <col min="3176" max="3176" width="8.5" style="103" customWidth="1"/>
    <col min="3177" max="3180" width="0" style="103" hidden="1" customWidth="1"/>
    <col min="3181" max="3181" width="8.5" style="103" customWidth="1"/>
    <col min="3182" max="3185" width="0" style="103" hidden="1" customWidth="1"/>
    <col min="3186" max="3328" width="9" style="103"/>
    <col min="3329" max="3329" width="5.875" style="103" customWidth="1"/>
    <col min="3330" max="3330" width="3.25" style="103" customWidth="1"/>
    <col min="3331" max="3331" width="5.5" style="103" customWidth="1"/>
    <col min="3332" max="3332" width="8.5" style="103" customWidth="1"/>
    <col min="3333" max="3336" width="0" style="103" hidden="1" customWidth="1"/>
    <col min="3337" max="3337" width="8.5" style="103" customWidth="1"/>
    <col min="3338" max="3341" width="0" style="103" hidden="1" customWidth="1"/>
    <col min="3342" max="3342" width="8.5" style="103" customWidth="1"/>
    <col min="3343" max="3346" width="0" style="103" hidden="1" customWidth="1"/>
    <col min="3347" max="3347" width="8.5" style="103" customWidth="1"/>
    <col min="3348" max="3351" width="0" style="103" hidden="1" customWidth="1"/>
    <col min="3352" max="3352" width="8.5" style="103" customWidth="1"/>
    <col min="3353" max="3356" width="0" style="103" hidden="1" customWidth="1"/>
    <col min="3357" max="3357" width="8.5" style="103" customWidth="1"/>
    <col min="3358" max="3361" width="0" style="103" hidden="1" customWidth="1"/>
    <col min="3362" max="3362" width="8.5" style="103" customWidth="1"/>
    <col min="3363" max="3366" width="0" style="103" hidden="1" customWidth="1"/>
    <col min="3367" max="3367" width="8.5" style="103" customWidth="1"/>
    <col min="3368" max="3371" width="0" style="103" hidden="1" customWidth="1"/>
    <col min="3372" max="3372" width="8.5" style="103" customWidth="1"/>
    <col min="3373" max="3376" width="0" style="103" hidden="1" customWidth="1"/>
    <col min="3377" max="3377" width="8.5" style="103" customWidth="1"/>
    <col min="3378" max="3381" width="0" style="103" hidden="1" customWidth="1"/>
    <col min="3382" max="3382" width="8.5" style="103" customWidth="1"/>
    <col min="3383" max="3386" width="0" style="103" hidden="1" customWidth="1"/>
    <col min="3387" max="3387" width="8.5" style="103" customWidth="1"/>
    <col min="3388" max="3391" width="0" style="103" hidden="1" customWidth="1"/>
    <col min="3392" max="3392" width="8.5" style="103" customWidth="1"/>
    <col min="3393" max="3396" width="0" style="103" hidden="1" customWidth="1"/>
    <col min="3397" max="3397" width="8.5" style="103" customWidth="1"/>
    <col min="3398" max="3401" width="0" style="103" hidden="1" customWidth="1"/>
    <col min="3402" max="3402" width="8.5" style="103" customWidth="1"/>
    <col min="3403" max="3406" width="0" style="103" hidden="1" customWidth="1"/>
    <col min="3407" max="3407" width="8.5" style="103" customWidth="1"/>
    <col min="3408" max="3411" width="0" style="103" hidden="1" customWidth="1"/>
    <col min="3412" max="3412" width="8.5" style="103" customWidth="1"/>
    <col min="3413" max="3416" width="0" style="103" hidden="1" customWidth="1"/>
    <col min="3417" max="3417" width="8.5" style="103" customWidth="1"/>
    <col min="3418" max="3421" width="0" style="103" hidden="1" customWidth="1"/>
    <col min="3422" max="3422" width="8.5" style="103" customWidth="1"/>
    <col min="3423" max="3426" width="0" style="103" hidden="1" customWidth="1"/>
    <col min="3427" max="3427" width="8.5" style="103" customWidth="1"/>
    <col min="3428" max="3431" width="0" style="103" hidden="1" customWidth="1"/>
    <col min="3432" max="3432" width="8.5" style="103" customWidth="1"/>
    <col min="3433" max="3436" width="0" style="103" hidden="1" customWidth="1"/>
    <col min="3437" max="3437" width="8.5" style="103" customWidth="1"/>
    <col min="3438" max="3441" width="0" style="103" hidden="1" customWidth="1"/>
    <col min="3442" max="3584" width="9" style="103"/>
    <col min="3585" max="3585" width="5.875" style="103" customWidth="1"/>
    <col min="3586" max="3586" width="3.25" style="103" customWidth="1"/>
    <col min="3587" max="3587" width="5.5" style="103" customWidth="1"/>
    <col min="3588" max="3588" width="8.5" style="103" customWidth="1"/>
    <col min="3589" max="3592" width="0" style="103" hidden="1" customWidth="1"/>
    <col min="3593" max="3593" width="8.5" style="103" customWidth="1"/>
    <col min="3594" max="3597" width="0" style="103" hidden="1" customWidth="1"/>
    <col min="3598" max="3598" width="8.5" style="103" customWidth="1"/>
    <col min="3599" max="3602" width="0" style="103" hidden="1" customWidth="1"/>
    <col min="3603" max="3603" width="8.5" style="103" customWidth="1"/>
    <col min="3604" max="3607" width="0" style="103" hidden="1" customWidth="1"/>
    <col min="3608" max="3608" width="8.5" style="103" customWidth="1"/>
    <col min="3609" max="3612" width="0" style="103" hidden="1" customWidth="1"/>
    <col min="3613" max="3613" width="8.5" style="103" customWidth="1"/>
    <col min="3614" max="3617" width="0" style="103" hidden="1" customWidth="1"/>
    <col min="3618" max="3618" width="8.5" style="103" customWidth="1"/>
    <col min="3619" max="3622" width="0" style="103" hidden="1" customWidth="1"/>
    <col min="3623" max="3623" width="8.5" style="103" customWidth="1"/>
    <col min="3624" max="3627" width="0" style="103" hidden="1" customWidth="1"/>
    <col min="3628" max="3628" width="8.5" style="103" customWidth="1"/>
    <col min="3629" max="3632" width="0" style="103" hidden="1" customWidth="1"/>
    <col min="3633" max="3633" width="8.5" style="103" customWidth="1"/>
    <col min="3634" max="3637" width="0" style="103" hidden="1" customWidth="1"/>
    <col min="3638" max="3638" width="8.5" style="103" customWidth="1"/>
    <col min="3639" max="3642" width="0" style="103" hidden="1" customWidth="1"/>
    <col min="3643" max="3643" width="8.5" style="103" customWidth="1"/>
    <col min="3644" max="3647" width="0" style="103" hidden="1" customWidth="1"/>
    <col min="3648" max="3648" width="8.5" style="103" customWidth="1"/>
    <col min="3649" max="3652" width="0" style="103" hidden="1" customWidth="1"/>
    <col min="3653" max="3653" width="8.5" style="103" customWidth="1"/>
    <col min="3654" max="3657" width="0" style="103" hidden="1" customWidth="1"/>
    <col min="3658" max="3658" width="8.5" style="103" customWidth="1"/>
    <col min="3659" max="3662" width="0" style="103" hidden="1" customWidth="1"/>
    <col min="3663" max="3663" width="8.5" style="103" customWidth="1"/>
    <col min="3664" max="3667" width="0" style="103" hidden="1" customWidth="1"/>
    <col min="3668" max="3668" width="8.5" style="103" customWidth="1"/>
    <col min="3669" max="3672" width="0" style="103" hidden="1" customWidth="1"/>
    <col min="3673" max="3673" width="8.5" style="103" customWidth="1"/>
    <col min="3674" max="3677" width="0" style="103" hidden="1" customWidth="1"/>
    <col min="3678" max="3678" width="8.5" style="103" customWidth="1"/>
    <col min="3679" max="3682" width="0" style="103" hidden="1" customWidth="1"/>
    <col min="3683" max="3683" width="8.5" style="103" customWidth="1"/>
    <col min="3684" max="3687" width="0" style="103" hidden="1" customWidth="1"/>
    <col min="3688" max="3688" width="8.5" style="103" customWidth="1"/>
    <col min="3689" max="3692" width="0" style="103" hidden="1" customWidth="1"/>
    <col min="3693" max="3693" width="8.5" style="103" customWidth="1"/>
    <col min="3694" max="3697" width="0" style="103" hidden="1" customWidth="1"/>
    <col min="3698" max="3840" width="9" style="103"/>
    <col min="3841" max="3841" width="5.875" style="103" customWidth="1"/>
    <col min="3842" max="3842" width="3.25" style="103" customWidth="1"/>
    <col min="3843" max="3843" width="5.5" style="103" customWidth="1"/>
    <col min="3844" max="3844" width="8.5" style="103" customWidth="1"/>
    <col min="3845" max="3848" width="0" style="103" hidden="1" customWidth="1"/>
    <col min="3849" max="3849" width="8.5" style="103" customWidth="1"/>
    <col min="3850" max="3853" width="0" style="103" hidden="1" customWidth="1"/>
    <col min="3854" max="3854" width="8.5" style="103" customWidth="1"/>
    <col min="3855" max="3858" width="0" style="103" hidden="1" customWidth="1"/>
    <col min="3859" max="3859" width="8.5" style="103" customWidth="1"/>
    <col min="3860" max="3863" width="0" style="103" hidden="1" customWidth="1"/>
    <col min="3864" max="3864" width="8.5" style="103" customWidth="1"/>
    <col min="3865" max="3868" width="0" style="103" hidden="1" customWidth="1"/>
    <col min="3869" max="3869" width="8.5" style="103" customWidth="1"/>
    <col min="3870" max="3873" width="0" style="103" hidden="1" customWidth="1"/>
    <col min="3874" max="3874" width="8.5" style="103" customWidth="1"/>
    <col min="3875" max="3878" width="0" style="103" hidden="1" customWidth="1"/>
    <col min="3879" max="3879" width="8.5" style="103" customWidth="1"/>
    <col min="3880" max="3883" width="0" style="103" hidden="1" customWidth="1"/>
    <col min="3884" max="3884" width="8.5" style="103" customWidth="1"/>
    <col min="3885" max="3888" width="0" style="103" hidden="1" customWidth="1"/>
    <col min="3889" max="3889" width="8.5" style="103" customWidth="1"/>
    <col min="3890" max="3893" width="0" style="103" hidden="1" customWidth="1"/>
    <col min="3894" max="3894" width="8.5" style="103" customWidth="1"/>
    <col min="3895" max="3898" width="0" style="103" hidden="1" customWidth="1"/>
    <col min="3899" max="3899" width="8.5" style="103" customWidth="1"/>
    <col min="3900" max="3903" width="0" style="103" hidden="1" customWidth="1"/>
    <col min="3904" max="3904" width="8.5" style="103" customWidth="1"/>
    <col min="3905" max="3908" width="0" style="103" hidden="1" customWidth="1"/>
    <col min="3909" max="3909" width="8.5" style="103" customWidth="1"/>
    <col min="3910" max="3913" width="0" style="103" hidden="1" customWidth="1"/>
    <col min="3914" max="3914" width="8.5" style="103" customWidth="1"/>
    <col min="3915" max="3918" width="0" style="103" hidden="1" customWidth="1"/>
    <col min="3919" max="3919" width="8.5" style="103" customWidth="1"/>
    <col min="3920" max="3923" width="0" style="103" hidden="1" customWidth="1"/>
    <col min="3924" max="3924" width="8.5" style="103" customWidth="1"/>
    <col min="3925" max="3928" width="0" style="103" hidden="1" customWidth="1"/>
    <col min="3929" max="3929" width="8.5" style="103" customWidth="1"/>
    <col min="3930" max="3933" width="0" style="103" hidden="1" customWidth="1"/>
    <col min="3934" max="3934" width="8.5" style="103" customWidth="1"/>
    <col min="3935" max="3938" width="0" style="103" hidden="1" customWidth="1"/>
    <col min="3939" max="3939" width="8.5" style="103" customWidth="1"/>
    <col min="3940" max="3943" width="0" style="103" hidden="1" customWidth="1"/>
    <col min="3944" max="3944" width="8.5" style="103" customWidth="1"/>
    <col min="3945" max="3948" width="0" style="103" hidden="1" customWidth="1"/>
    <col min="3949" max="3949" width="8.5" style="103" customWidth="1"/>
    <col min="3950" max="3953" width="0" style="103" hidden="1" customWidth="1"/>
    <col min="3954" max="4096" width="9" style="103"/>
    <col min="4097" max="4097" width="5.875" style="103" customWidth="1"/>
    <col min="4098" max="4098" width="3.25" style="103" customWidth="1"/>
    <col min="4099" max="4099" width="5.5" style="103" customWidth="1"/>
    <col min="4100" max="4100" width="8.5" style="103" customWidth="1"/>
    <col min="4101" max="4104" width="0" style="103" hidden="1" customWidth="1"/>
    <col min="4105" max="4105" width="8.5" style="103" customWidth="1"/>
    <col min="4106" max="4109" width="0" style="103" hidden="1" customWidth="1"/>
    <col min="4110" max="4110" width="8.5" style="103" customWidth="1"/>
    <col min="4111" max="4114" width="0" style="103" hidden="1" customWidth="1"/>
    <col min="4115" max="4115" width="8.5" style="103" customWidth="1"/>
    <col min="4116" max="4119" width="0" style="103" hidden="1" customWidth="1"/>
    <col min="4120" max="4120" width="8.5" style="103" customWidth="1"/>
    <col min="4121" max="4124" width="0" style="103" hidden="1" customWidth="1"/>
    <col min="4125" max="4125" width="8.5" style="103" customWidth="1"/>
    <col min="4126" max="4129" width="0" style="103" hidden="1" customWidth="1"/>
    <col min="4130" max="4130" width="8.5" style="103" customWidth="1"/>
    <col min="4131" max="4134" width="0" style="103" hidden="1" customWidth="1"/>
    <col min="4135" max="4135" width="8.5" style="103" customWidth="1"/>
    <col min="4136" max="4139" width="0" style="103" hidden="1" customWidth="1"/>
    <col min="4140" max="4140" width="8.5" style="103" customWidth="1"/>
    <col min="4141" max="4144" width="0" style="103" hidden="1" customWidth="1"/>
    <col min="4145" max="4145" width="8.5" style="103" customWidth="1"/>
    <col min="4146" max="4149" width="0" style="103" hidden="1" customWidth="1"/>
    <col min="4150" max="4150" width="8.5" style="103" customWidth="1"/>
    <col min="4151" max="4154" width="0" style="103" hidden="1" customWidth="1"/>
    <col min="4155" max="4155" width="8.5" style="103" customWidth="1"/>
    <col min="4156" max="4159" width="0" style="103" hidden="1" customWidth="1"/>
    <col min="4160" max="4160" width="8.5" style="103" customWidth="1"/>
    <col min="4161" max="4164" width="0" style="103" hidden="1" customWidth="1"/>
    <col min="4165" max="4165" width="8.5" style="103" customWidth="1"/>
    <col min="4166" max="4169" width="0" style="103" hidden="1" customWidth="1"/>
    <col min="4170" max="4170" width="8.5" style="103" customWidth="1"/>
    <col min="4171" max="4174" width="0" style="103" hidden="1" customWidth="1"/>
    <col min="4175" max="4175" width="8.5" style="103" customWidth="1"/>
    <col min="4176" max="4179" width="0" style="103" hidden="1" customWidth="1"/>
    <col min="4180" max="4180" width="8.5" style="103" customWidth="1"/>
    <col min="4181" max="4184" width="0" style="103" hidden="1" customWidth="1"/>
    <col min="4185" max="4185" width="8.5" style="103" customWidth="1"/>
    <col min="4186" max="4189" width="0" style="103" hidden="1" customWidth="1"/>
    <col min="4190" max="4190" width="8.5" style="103" customWidth="1"/>
    <col min="4191" max="4194" width="0" style="103" hidden="1" customWidth="1"/>
    <col min="4195" max="4195" width="8.5" style="103" customWidth="1"/>
    <col min="4196" max="4199" width="0" style="103" hidden="1" customWidth="1"/>
    <col min="4200" max="4200" width="8.5" style="103" customWidth="1"/>
    <col min="4201" max="4204" width="0" style="103" hidden="1" customWidth="1"/>
    <col min="4205" max="4205" width="8.5" style="103" customWidth="1"/>
    <col min="4206" max="4209" width="0" style="103" hidden="1" customWidth="1"/>
    <col min="4210" max="4352" width="9" style="103"/>
    <col min="4353" max="4353" width="5.875" style="103" customWidth="1"/>
    <col min="4354" max="4354" width="3.25" style="103" customWidth="1"/>
    <col min="4355" max="4355" width="5.5" style="103" customWidth="1"/>
    <col min="4356" max="4356" width="8.5" style="103" customWidth="1"/>
    <col min="4357" max="4360" width="0" style="103" hidden="1" customWidth="1"/>
    <col min="4361" max="4361" width="8.5" style="103" customWidth="1"/>
    <col min="4362" max="4365" width="0" style="103" hidden="1" customWidth="1"/>
    <col min="4366" max="4366" width="8.5" style="103" customWidth="1"/>
    <col min="4367" max="4370" width="0" style="103" hidden="1" customWidth="1"/>
    <col min="4371" max="4371" width="8.5" style="103" customWidth="1"/>
    <col min="4372" max="4375" width="0" style="103" hidden="1" customWidth="1"/>
    <col min="4376" max="4376" width="8.5" style="103" customWidth="1"/>
    <col min="4377" max="4380" width="0" style="103" hidden="1" customWidth="1"/>
    <col min="4381" max="4381" width="8.5" style="103" customWidth="1"/>
    <col min="4382" max="4385" width="0" style="103" hidden="1" customWidth="1"/>
    <col min="4386" max="4386" width="8.5" style="103" customWidth="1"/>
    <col min="4387" max="4390" width="0" style="103" hidden="1" customWidth="1"/>
    <col min="4391" max="4391" width="8.5" style="103" customWidth="1"/>
    <col min="4392" max="4395" width="0" style="103" hidden="1" customWidth="1"/>
    <col min="4396" max="4396" width="8.5" style="103" customWidth="1"/>
    <col min="4397" max="4400" width="0" style="103" hidden="1" customWidth="1"/>
    <col min="4401" max="4401" width="8.5" style="103" customWidth="1"/>
    <col min="4402" max="4405" width="0" style="103" hidden="1" customWidth="1"/>
    <col min="4406" max="4406" width="8.5" style="103" customWidth="1"/>
    <col min="4407" max="4410" width="0" style="103" hidden="1" customWidth="1"/>
    <col min="4411" max="4411" width="8.5" style="103" customWidth="1"/>
    <col min="4412" max="4415" width="0" style="103" hidden="1" customWidth="1"/>
    <col min="4416" max="4416" width="8.5" style="103" customWidth="1"/>
    <col min="4417" max="4420" width="0" style="103" hidden="1" customWidth="1"/>
    <col min="4421" max="4421" width="8.5" style="103" customWidth="1"/>
    <col min="4422" max="4425" width="0" style="103" hidden="1" customWidth="1"/>
    <col min="4426" max="4426" width="8.5" style="103" customWidth="1"/>
    <col min="4427" max="4430" width="0" style="103" hidden="1" customWidth="1"/>
    <col min="4431" max="4431" width="8.5" style="103" customWidth="1"/>
    <col min="4432" max="4435" width="0" style="103" hidden="1" customWidth="1"/>
    <col min="4436" max="4436" width="8.5" style="103" customWidth="1"/>
    <col min="4437" max="4440" width="0" style="103" hidden="1" customWidth="1"/>
    <col min="4441" max="4441" width="8.5" style="103" customWidth="1"/>
    <col min="4442" max="4445" width="0" style="103" hidden="1" customWidth="1"/>
    <col min="4446" max="4446" width="8.5" style="103" customWidth="1"/>
    <col min="4447" max="4450" width="0" style="103" hidden="1" customWidth="1"/>
    <col min="4451" max="4451" width="8.5" style="103" customWidth="1"/>
    <col min="4452" max="4455" width="0" style="103" hidden="1" customWidth="1"/>
    <col min="4456" max="4456" width="8.5" style="103" customWidth="1"/>
    <col min="4457" max="4460" width="0" style="103" hidden="1" customWidth="1"/>
    <col min="4461" max="4461" width="8.5" style="103" customWidth="1"/>
    <col min="4462" max="4465" width="0" style="103" hidden="1" customWidth="1"/>
    <col min="4466" max="4608" width="9" style="103"/>
    <col min="4609" max="4609" width="5.875" style="103" customWidth="1"/>
    <col min="4610" max="4610" width="3.25" style="103" customWidth="1"/>
    <col min="4611" max="4611" width="5.5" style="103" customWidth="1"/>
    <col min="4612" max="4612" width="8.5" style="103" customWidth="1"/>
    <col min="4613" max="4616" width="0" style="103" hidden="1" customWidth="1"/>
    <col min="4617" max="4617" width="8.5" style="103" customWidth="1"/>
    <col min="4618" max="4621" width="0" style="103" hidden="1" customWidth="1"/>
    <col min="4622" max="4622" width="8.5" style="103" customWidth="1"/>
    <col min="4623" max="4626" width="0" style="103" hidden="1" customWidth="1"/>
    <col min="4627" max="4627" width="8.5" style="103" customWidth="1"/>
    <col min="4628" max="4631" width="0" style="103" hidden="1" customWidth="1"/>
    <col min="4632" max="4632" width="8.5" style="103" customWidth="1"/>
    <col min="4633" max="4636" width="0" style="103" hidden="1" customWidth="1"/>
    <col min="4637" max="4637" width="8.5" style="103" customWidth="1"/>
    <col min="4638" max="4641" width="0" style="103" hidden="1" customWidth="1"/>
    <col min="4642" max="4642" width="8.5" style="103" customWidth="1"/>
    <col min="4643" max="4646" width="0" style="103" hidden="1" customWidth="1"/>
    <col min="4647" max="4647" width="8.5" style="103" customWidth="1"/>
    <col min="4648" max="4651" width="0" style="103" hidden="1" customWidth="1"/>
    <col min="4652" max="4652" width="8.5" style="103" customWidth="1"/>
    <col min="4653" max="4656" width="0" style="103" hidden="1" customWidth="1"/>
    <col min="4657" max="4657" width="8.5" style="103" customWidth="1"/>
    <col min="4658" max="4661" width="0" style="103" hidden="1" customWidth="1"/>
    <col min="4662" max="4662" width="8.5" style="103" customWidth="1"/>
    <col min="4663" max="4666" width="0" style="103" hidden="1" customWidth="1"/>
    <col min="4667" max="4667" width="8.5" style="103" customWidth="1"/>
    <col min="4668" max="4671" width="0" style="103" hidden="1" customWidth="1"/>
    <col min="4672" max="4672" width="8.5" style="103" customWidth="1"/>
    <col min="4673" max="4676" width="0" style="103" hidden="1" customWidth="1"/>
    <col min="4677" max="4677" width="8.5" style="103" customWidth="1"/>
    <col min="4678" max="4681" width="0" style="103" hidden="1" customWidth="1"/>
    <col min="4682" max="4682" width="8.5" style="103" customWidth="1"/>
    <col min="4683" max="4686" width="0" style="103" hidden="1" customWidth="1"/>
    <col min="4687" max="4687" width="8.5" style="103" customWidth="1"/>
    <col min="4688" max="4691" width="0" style="103" hidden="1" customWidth="1"/>
    <col min="4692" max="4692" width="8.5" style="103" customWidth="1"/>
    <col min="4693" max="4696" width="0" style="103" hidden="1" customWidth="1"/>
    <col min="4697" max="4697" width="8.5" style="103" customWidth="1"/>
    <col min="4698" max="4701" width="0" style="103" hidden="1" customWidth="1"/>
    <col min="4702" max="4702" width="8.5" style="103" customWidth="1"/>
    <col min="4703" max="4706" width="0" style="103" hidden="1" customWidth="1"/>
    <col min="4707" max="4707" width="8.5" style="103" customWidth="1"/>
    <col min="4708" max="4711" width="0" style="103" hidden="1" customWidth="1"/>
    <col min="4712" max="4712" width="8.5" style="103" customWidth="1"/>
    <col min="4713" max="4716" width="0" style="103" hidden="1" customWidth="1"/>
    <col min="4717" max="4717" width="8.5" style="103" customWidth="1"/>
    <col min="4718" max="4721" width="0" style="103" hidden="1" customWidth="1"/>
    <col min="4722" max="4864" width="9" style="103"/>
    <col min="4865" max="4865" width="5.875" style="103" customWidth="1"/>
    <col min="4866" max="4866" width="3.25" style="103" customWidth="1"/>
    <col min="4867" max="4867" width="5.5" style="103" customWidth="1"/>
    <col min="4868" max="4868" width="8.5" style="103" customWidth="1"/>
    <col min="4869" max="4872" width="0" style="103" hidden="1" customWidth="1"/>
    <col min="4873" max="4873" width="8.5" style="103" customWidth="1"/>
    <col min="4874" max="4877" width="0" style="103" hidden="1" customWidth="1"/>
    <col min="4878" max="4878" width="8.5" style="103" customWidth="1"/>
    <col min="4879" max="4882" width="0" style="103" hidden="1" customWidth="1"/>
    <col min="4883" max="4883" width="8.5" style="103" customWidth="1"/>
    <col min="4884" max="4887" width="0" style="103" hidden="1" customWidth="1"/>
    <col min="4888" max="4888" width="8.5" style="103" customWidth="1"/>
    <col min="4889" max="4892" width="0" style="103" hidden="1" customWidth="1"/>
    <col min="4893" max="4893" width="8.5" style="103" customWidth="1"/>
    <col min="4894" max="4897" width="0" style="103" hidden="1" customWidth="1"/>
    <col min="4898" max="4898" width="8.5" style="103" customWidth="1"/>
    <col min="4899" max="4902" width="0" style="103" hidden="1" customWidth="1"/>
    <col min="4903" max="4903" width="8.5" style="103" customWidth="1"/>
    <col min="4904" max="4907" width="0" style="103" hidden="1" customWidth="1"/>
    <col min="4908" max="4908" width="8.5" style="103" customWidth="1"/>
    <col min="4909" max="4912" width="0" style="103" hidden="1" customWidth="1"/>
    <col min="4913" max="4913" width="8.5" style="103" customWidth="1"/>
    <col min="4914" max="4917" width="0" style="103" hidden="1" customWidth="1"/>
    <col min="4918" max="4918" width="8.5" style="103" customWidth="1"/>
    <col min="4919" max="4922" width="0" style="103" hidden="1" customWidth="1"/>
    <col min="4923" max="4923" width="8.5" style="103" customWidth="1"/>
    <col min="4924" max="4927" width="0" style="103" hidden="1" customWidth="1"/>
    <col min="4928" max="4928" width="8.5" style="103" customWidth="1"/>
    <col min="4929" max="4932" width="0" style="103" hidden="1" customWidth="1"/>
    <col min="4933" max="4933" width="8.5" style="103" customWidth="1"/>
    <col min="4934" max="4937" width="0" style="103" hidden="1" customWidth="1"/>
    <col min="4938" max="4938" width="8.5" style="103" customWidth="1"/>
    <col min="4939" max="4942" width="0" style="103" hidden="1" customWidth="1"/>
    <col min="4943" max="4943" width="8.5" style="103" customWidth="1"/>
    <col min="4944" max="4947" width="0" style="103" hidden="1" customWidth="1"/>
    <col min="4948" max="4948" width="8.5" style="103" customWidth="1"/>
    <col min="4949" max="4952" width="0" style="103" hidden="1" customWidth="1"/>
    <col min="4953" max="4953" width="8.5" style="103" customWidth="1"/>
    <col min="4954" max="4957" width="0" style="103" hidden="1" customWidth="1"/>
    <col min="4958" max="4958" width="8.5" style="103" customWidth="1"/>
    <col min="4959" max="4962" width="0" style="103" hidden="1" customWidth="1"/>
    <col min="4963" max="4963" width="8.5" style="103" customWidth="1"/>
    <col min="4964" max="4967" width="0" style="103" hidden="1" customWidth="1"/>
    <col min="4968" max="4968" width="8.5" style="103" customWidth="1"/>
    <col min="4969" max="4972" width="0" style="103" hidden="1" customWidth="1"/>
    <col min="4973" max="4973" width="8.5" style="103" customWidth="1"/>
    <col min="4974" max="4977" width="0" style="103" hidden="1" customWidth="1"/>
    <col min="4978" max="5120" width="9" style="103"/>
    <col min="5121" max="5121" width="5.875" style="103" customWidth="1"/>
    <col min="5122" max="5122" width="3.25" style="103" customWidth="1"/>
    <col min="5123" max="5123" width="5.5" style="103" customWidth="1"/>
    <col min="5124" max="5124" width="8.5" style="103" customWidth="1"/>
    <col min="5125" max="5128" width="0" style="103" hidden="1" customWidth="1"/>
    <col min="5129" max="5129" width="8.5" style="103" customWidth="1"/>
    <col min="5130" max="5133" width="0" style="103" hidden="1" customWidth="1"/>
    <col min="5134" max="5134" width="8.5" style="103" customWidth="1"/>
    <col min="5135" max="5138" width="0" style="103" hidden="1" customWidth="1"/>
    <col min="5139" max="5139" width="8.5" style="103" customWidth="1"/>
    <col min="5140" max="5143" width="0" style="103" hidden="1" customWidth="1"/>
    <col min="5144" max="5144" width="8.5" style="103" customWidth="1"/>
    <col min="5145" max="5148" width="0" style="103" hidden="1" customWidth="1"/>
    <col min="5149" max="5149" width="8.5" style="103" customWidth="1"/>
    <col min="5150" max="5153" width="0" style="103" hidden="1" customWidth="1"/>
    <col min="5154" max="5154" width="8.5" style="103" customWidth="1"/>
    <col min="5155" max="5158" width="0" style="103" hidden="1" customWidth="1"/>
    <col min="5159" max="5159" width="8.5" style="103" customWidth="1"/>
    <col min="5160" max="5163" width="0" style="103" hidden="1" customWidth="1"/>
    <col min="5164" max="5164" width="8.5" style="103" customWidth="1"/>
    <col min="5165" max="5168" width="0" style="103" hidden="1" customWidth="1"/>
    <col min="5169" max="5169" width="8.5" style="103" customWidth="1"/>
    <col min="5170" max="5173" width="0" style="103" hidden="1" customWidth="1"/>
    <col min="5174" max="5174" width="8.5" style="103" customWidth="1"/>
    <col min="5175" max="5178" width="0" style="103" hidden="1" customWidth="1"/>
    <col min="5179" max="5179" width="8.5" style="103" customWidth="1"/>
    <col min="5180" max="5183" width="0" style="103" hidden="1" customWidth="1"/>
    <col min="5184" max="5184" width="8.5" style="103" customWidth="1"/>
    <col min="5185" max="5188" width="0" style="103" hidden="1" customWidth="1"/>
    <col min="5189" max="5189" width="8.5" style="103" customWidth="1"/>
    <col min="5190" max="5193" width="0" style="103" hidden="1" customWidth="1"/>
    <col min="5194" max="5194" width="8.5" style="103" customWidth="1"/>
    <col min="5195" max="5198" width="0" style="103" hidden="1" customWidth="1"/>
    <col min="5199" max="5199" width="8.5" style="103" customWidth="1"/>
    <col min="5200" max="5203" width="0" style="103" hidden="1" customWidth="1"/>
    <col min="5204" max="5204" width="8.5" style="103" customWidth="1"/>
    <col min="5205" max="5208" width="0" style="103" hidden="1" customWidth="1"/>
    <col min="5209" max="5209" width="8.5" style="103" customWidth="1"/>
    <col min="5210" max="5213" width="0" style="103" hidden="1" customWidth="1"/>
    <col min="5214" max="5214" width="8.5" style="103" customWidth="1"/>
    <col min="5215" max="5218" width="0" style="103" hidden="1" customWidth="1"/>
    <col min="5219" max="5219" width="8.5" style="103" customWidth="1"/>
    <col min="5220" max="5223" width="0" style="103" hidden="1" customWidth="1"/>
    <col min="5224" max="5224" width="8.5" style="103" customWidth="1"/>
    <col min="5225" max="5228" width="0" style="103" hidden="1" customWidth="1"/>
    <col min="5229" max="5229" width="8.5" style="103" customWidth="1"/>
    <col min="5230" max="5233" width="0" style="103" hidden="1" customWidth="1"/>
    <col min="5234" max="5376" width="9" style="103"/>
    <col min="5377" max="5377" width="5.875" style="103" customWidth="1"/>
    <col min="5378" max="5378" width="3.25" style="103" customWidth="1"/>
    <col min="5379" max="5379" width="5.5" style="103" customWidth="1"/>
    <col min="5380" max="5380" width="8.5" style="103" customWidth="1"/>
    <col min="5381" max="5384" width="0" style="103" hidden="1" customWidth="1"/>
    <col min="5385" max="5385" width="8.5" style="103" customWidth="1"/>
    <col min="5386" max="5389" width="0" style="103" hidden="1" customWidth="1"/>
    <col min="5390" max="5390" width="8.5" style="103" customWidth="1"/>
    <col min="5391" max="5394" width="0" style="103" hidden="1" customWidth="1"/>
    <col min="5395" max="5395" width="8.5" style="103" customWidth="1"/>
    <col min="5396" max="5399" width="0" style="103" hidden="1" customWidth="1"/>
    <col min="5400" max="5400" width="8.5" style="103" customWidth="1"/>
    <col min="5401" max="5404" width="0" style="103" hidden="1" customWidth="1"/>
    <col min="5405" max="5405" width="8.5" style="103" customWidth="1"/>
    <col min="5406" max="5409" width="0" style="103" hidden="1" customWidth="1"/>
    <col min="5410" max="5410" width="8.5" style="103" customWidth="1"/>
    <col min="5411" max="5414" width="0" style="103" hidden="1" customWidth="1"/>
    <col min="5415" max="5415" width="8.5" style="103" customWidth="1"/>
    <col min="5416" max="5419" width="0" style="103" hidden="1" customWidth="1"/>
    <col min="5420" max="5420" width="8.5" style="103" customWidth="1"/>
    <col min="5421" max="5424" width="0" style="103" hidden="1" customWidth="1"/>
    <col min="5425" max="5425" width="8.5" style="103" customWidth="1"/>
    <col min="5426" max="5429" width="0" style="103" hidden="1" customWidth="1"/>
    <col min="5430" max="5430" width="8.5" style="103" customWidth="1"/>
    <col min="5431" max="5434" width="0" style="103" hidden="1" customWidth="1"/>
    <col min="5435" max="5435" width="8.5" style="103" customWidth="1"/>
    <col min="5436" max="5439" width="0" style="103" hidden="1" customWidth="1"/>
    <col min="5440" max="5440" width="8.5" style="103" customWidth="1"/>
    <col min="5441" max="5444" width="0" style="103" hidden="1" customWidth="1"/>
    <col min="5445" max="5445" width="8.5" style="103" customWidth="1"/>
    <col min="5446" max="5449" width="0" style="103" hidden="1" customWidth="1"/>
    <col min="5450" max="5450" width="8.5" style="103" customWidth="1"/>
    <col min="5451" max="5454" width="0" style="103" hidden="1" customWidth="1"/>
    <col min="5455" max="5455" width="8.5" style="103" customWidth="1"/>
    <col min="5456" max="5459" width="0" style="103" hidden="1" customWidth="1"/>
    <col min="5460" max="5460" width="8.5" style="103" customWidth="1"/>
    <col min="5461" max="5464" width="0" style="103" hidden="1" customWidth="1"/>
    <col min="5465" max="5465" width="8.5" style="103" customWidth="1"/>
    <col min="5466" max="5469" width="0" style="103" hidden="1" customWidth="1"/>
    <col min="5470" max="5470" width="8.5" style="103" customWidth="1"/>
    <col min="5471" max="5474" width="0" style="103" hidden="1" customWidth="1"/>
    <col min="5475" max="5475" width="8.5" style="103" customWidth="1"/>
    <col min="5476" max="5479" width="0" style="103" hidden="1" customWidth="1"/>
    <col min="5480" max="5480" width="8.5" style="103" customWidth="1"/>
    <col min="5481" max="5484" width="0" style="103" hidden="1" customWidth="1"/>
    <col min="5485" max="5485" width="8.5" style="103" customWidth="1"/>
    <col min="5486" max="5489" width="0" style="103" hidden="1" customWidth="1"/>
    <col min="5490" max="5632" width="9" style="103"/>
    <col min="5633" max="5633" width="5.875" style="103" customWidth="1"/>
    <col min="5634" max="5634" width="3.25" style="103" customWidth="1"/>
    <col min="5635" max="5635" width="5.5" style="103" customWidth="1"/>
    <col min="5636" max="5636" width="8.5" style="103" customWidth="1"/>
    <col min="5637" max="5640" width="0" style="103" hidden="1" customWidth="1"/>
    <col min="5641" max="5641" width="8.5" style="103" customWidth="1"/>
    <col min="5642" max="5645" width="0" style="103" hidden="1" customWidth="1"/>
    <col min="5646" max="5646" width="8.5" style="103" customWidth="1"/>
    <col min="5647" max="5650" width="0" style="103" hidden="1" customWidth="1"/>
    <col min="5651" max="5651" width="8.5" style="103" customWidth="1"/>
    <col min="5652" max="5655" width="0" style="103" hidden="1" customWidth="1"/>
    <col min="5656" max="5656" width="8.5" style="103" customWidth="1"/>
    <col min="5657" max="5660" width="0" style="103" hidden="1" customWidth="1"/>
    <col min="5661" max="5661" width="8.5" style="103" customWidth="1"/>
    <col min="5662" max="5665" width="0" style="103" hidden="1" customWidth="1"/>
    <col min="5666" max="5666" width="8.5" style="103" customWidth="1"/>
    <col min="5667" max="5670" width="0" style="103" hidden="1" customWidth="1"/>
    <col min="5671" max="5671" width="8.5" style="103" customWidth="1"/>
    <col min="5672" max="5675" width="0" style="103" hidden="1" customWidth="1"/>
    <col min="5676" max="5676" width="8.5" style="103" customWidth="1"/>
    <col min="5677" max="5680" width="0" style="103" hidden="1" customWidth="1"/>
    <col min="5681" max="5681" width="8.5" style="103" customWidth="1"/>
    <col min="5682" max="5685" width="0" style="103" hidden="1" customWidth="1"/>
    <col min="5686" max="5686" width="8.5" style="103" customWidth="1"/>
    <col min="5687" max="5690" width="0" style="103" hidden="1" customWidth="1"/>
    <col min="5691" max="5691" width="8.5" style="103" customWidth="1"/>
    <col min="5692" max="5695" width="0" style="103" hidden="1" customWidth="1"/>
    <col min="5696" max="5696" width="8.5" style="103" customWidth="1"/>
    <col min="5697" max="5700" width="0" style="103" hidden="1" customWidth="1"/>
    <col min="5701" max="5701" width="8.5" style="103" customWidth="1"/>
    <col min="5702" max="5705" width="0" style="103" hidden="1" customWidth="1"/>
    <col min="5706" max="5706" width="8.5" style="103" customWidth="1"/>
    <col min="5707" max="5710" width="0" style="103" hidden="1" customWidth="1"/>
    <col min="5711" max="5711" width="8.5" style="103" customWidth="1"/>
    <col min="5712" max="5715" width="0" style="103" hidden="1" customWidth="1"/>
    <col min="5716" max="5716" width="8.5" style="103" customWidth="1"/>
    <col min="5717" max="5720" width="0" style="103" hidden="1" customWidth="1"/>
    <col min="5721" max="5721" width="8.5" style="103" customWidth="1"/>
    <col min="5722" max="5725" width="0" style="103" hidden="1" customWidth="1"/>
    <col min="5726" max="5726" width="8.5" style="103" customWidth="1"/>
    <col min="5727" max="5730" width="0" style="103" hidden="1" customWidth="1"/>
    <col min="5731" max="5731" width="8.5" style="103" customWidth="1"/>
    <col min="5732" max="5735" width="0" style="103" hidden="1" customWidth="1"/>
    <col min="5736" max="5736" width="8.5" style="103" customWidth="1"/>
    <col min="5737" max="5740" width="0" style="103" hidden="1" customWidth="1"/>
    <col min="5741" max="5741" width="8.5" style="103" customWidth="1"/>
    <col min="5742" max="5745" width="0" style="103" hidden="1" customWidth="1"/>
    <col min="5746" max="5888" width="9" style="103"/>
    <col min="5889" max="5889" width="5.875" style="103" customWidth="1"/>
    <col min="5890" max="5890" width="3.25" style="103" customWidth="1"/>
    <col min="5891" max="5891" width="5.5" style="103" customWidth="1"/>
    <col min="5892" max="5892" width="8.5" style="103" customWidth="1"/>
    <col min="5893" max="5896" width="0" style="103" hidden="1" customWidth="1"/>
    <col min="5897" max="5897" width="8.5" style="103" customWidth="1"/>
    <col min="5898" max="5901" width="0" style="103" hidden="1" customWidth="1"/>
    <col min="5902" max="5902" width="8.5" style="103" customWidth="1"/>
    <col min="5903" max="5906" width="0" style="103" hidden="1" customWidth="1"/>
    <col min="5907" max="5907" width="8.5" style="103" customWidth="1"/>
    <col min="5908" max="5911" width="0" style="103" hidden="1" customWidth="1"/>
    <col min="5912" max="5912" width="8.5" style="103" customWidth="1"/>
    <col min="5913" max="5916" width="0" style="103" hidden="1" customWidth="1"/>
    <col min="5917" max="5917" width="8.5" style="103" customWidth="1"/>
    <col min="5918" max="5921" width="0" style="103" hidden="1" customWidth="1"/>
    <col min="5922" max="5922" width="8.5" style="103" customWidth="1"/>
    <col min="5923" max="5926" width="0" style="103" hidden="1" customWidth="1"/>
    <col min="5927" max="5927" width="8.5" style="103" customWidth="1"/>
    <col min="5928" max="5931" width="0" style="103" hidden="1" customWidth="1"/>
    <col min="5932" max="5932" width="8.5" style="103" customWidth="1"/>
    <col min="5933" max="5936" width="0" style="103" hidden="1" customWidth="1"/>
    <col min="5937" max="5937" width="8.5" style="103" customWidth="1"/>
    <col min="5938" max="5941" width="0" style="103" hidden="1" customWidth="1"/>
    <col min="5942" max="5942" width="8.5" style="103" customWidth="1"/>
    <col min="5943" max="5946" width="0" style="103" hidden="1" customWidth="1"/>
    <col min="5947" max="5947" width="8.5" style="103" customWidth="1"/>
    <col min="5948" max="5951" width="0" style="103" hidden="1" customWidth="1"/>
    <col min="5952" max="5952" width="8.5" style="103" customWidth="1"/>
    <col min="5953" max="5956" width="0" style="103" hidden="1" customWidth="1"/>
    <col min="5957" max="5957" width="8.5" style="103" customWidth="1"/>
    <col min="5958" max="5961" width="0" style="103" hidden="1" customWidth="1"/>
    <col min="5962" max="5962" width="8.5" style="103" customWidth="1"/>
    <col min="5963" max="5966" width="0" style="103" hidden="1" customWidth="1"/>
    <col min="5967" max="5967" width="8.5" style="103" customWidth="1"/>
    <col min="5968" max="5971" width="0" style="103" hidden="1" customWidth="1"/>
    <col min="5972" max="5972" width="8.5" style="103" customWidth="1"/>
    <col min="5973" max="5976" width="0" style="103" hidden="1" customWidth="1"/>
    <col min="5977" max="5977" width="8.5" style="103" customWidth="1"/>
    <col min="5978" max="5981" width="0" style="103" hidden="1" customWidth="1"/>
    <col min="5982" max="5982" width="8.5" style="103" customWidth="1"/>
    <col min="5983" max="5986" width="0" style="103" hidden="1" customWidth="1"/>
    <col min="5987" max="5987" width="8.5" style="103" customWidth="1"/>
    <col min="5988" max="5991" width="0" style="103" hidden="1" customWidth="1"/>
    <col min="5992" max="5992" width="8.5" style="103" customWidth="1"/>
    <col min="5993" max="5996" width="0" style="103" hidden="1" customWidth="1"/>
    <col min="5997" max="5997" width="8.5" style="103" customWidth="1"/>
    <col min="5998" max="6001" width="0" style="103" hidden="1" customWidth="1"/>
    <col min="6002" max="6144" width="9" style="103"/>
    <col min="6145" max="6145" width="5.875" style="103" customWidth="1"/>
    <col min="6146" max="6146" width="3.25" style="103" customWidth="1"/>
    <col min="6147" max="6147" width="5.5" style="103" customWidth="1"/>
    <col min="6148" max="6148" width="8.5" style="103" customWidth="1"/>
    <col min="6149" max="6152" width="0" style="103" hidden="1" customWidth="1"/>
    <col min="6153" max="6153" width="8.5" style="103" customWidth="1"/>
    <col min="6154" max="6157" width="0" style="103" hidden="1" customWidth="1"/>
    <col min="6158" max="6158" width="8.5" style="103" customWidth="1"/>
    <col min="6159" max="6162" width="0" style="103" hidden="1" customWidth="1"/>
    <col min="6163" max="6163" width="8.5" style="103" customWidth="1"/>
    <col min="6164" max="6167" width="0" style="103" hidden="1" customWidth="1"/>
    <col min="6168" max="6168" width="8.5" style="103" customWidth="1"/>
    <col min="6169" max="6172" width="0" style="103" hidden="1" customWidth="1"/>
    <col min="6173" max="6173" width="8.5" style="103" customWidth="1"/>
    <col min="6174" max="6177" width="0" style="103" hidden="1" customWidth="1"/>
    <col min="6178" max="6178" width="8.5" style="103" customWidth="1"/>
    <col min="6179" max="6182" width="0" style="103" hidden="1" customWidth="1"/>
    <col min="6183" max="6183" width="8.5" style="103" customWidth="1"/>
    <col min="6184" max="6187" width="0" style="103" hidden="1" customWidth="1"/>
    <col min="6188" max="6188" width="8.5" style="103" customWidth="1"/>
    <col min="6189" max="6192" width="0" style="103" hidden="1" customWidth="1"/>
    <col min="6193" max="6193" width="8.5" style="103" customWidth="1"/>
    <col min="6194" max="6197" width="0" style="103" hidden="1" customWidth="1"/>
    <col min="6198" max="6198" width="8.5" style="103" customWidth="1"/>
    <col min="6199" max="6202" width="0" style="103" hidden="1" customWidth="1"/>
    <col min="6203" max="6203" width="8.5" style="103" customWidth="1"/>
    <col min="6204" max="6207" width="0" style="103" hidden="1" customWidth="1"/>
    <col min="6208" max="6208" width="8.5" style="103" customWidth="1"/>
    <col min="6209" max="6212" width="0" style="103" hidden="1" customWidth="1"/>
    <col min="6213" max="6213" width="8.5" style="103" customWidth="1"/>
    <col min="6214" max="6217" width="0" style="103" hidden="1" customWidth="1"/>
    <col min="6218" max="6218" width="8.5" style="103" customWidth="1"/>
    <col min="6219" max="6222" width="0" style="103" hidden="1" customWidth="1"/>
    <col min="6223" max="6223" width="8.5" style="103" customWidth="1"/>
    <col min="6224" max="6227" width="0" style="103" hidden="1" customWidth="1"/>
    <col min="6228" max="6228" width="8.5" style="103" customWidth="1"/>
    <col min="6229" max="6232" width="0" style="103" hidden="1" customWidth="1"/>
    <col min="6233" max="6233" width="8.5" style="103" customWidth="1"/>
    <col min="6234" max="6237" width="0" style="103" hidden="1" customWidth="1"/>
    <col min="6238" max="6238" width="8.5" style="103" customWidth="1"/>
    <col min="6239" max="6242" width="0" style="103" hidden="1" customWidth="1"/>
    <col min="6243" max="6243" width="8.5" style="103" customWidth="1"/>
    <col min="6244" max="6247" width="0" style="103" hidden="1" customWidth="1"/>
    <col min="6248" max="6248" width="8.5" style="103" customWidth="1"/>
    <col min="6249" max="6252" width="0" style="103" hidden="1" customWidth="1"/>
    <col min="6253" max="6253" width="8.5" style="103" customWidth="1"/>
    <col min="6254" max="6257" width="0" style="103" hidden="1" customWidth="1"/>
    <col min="6258" max="6400" width="9" style="103"/>
    <col min="6401" max="6401" width="5.875" style="103" customWidth="1"/>
    <col min="6402" max="6402" width="3.25" style="103" customWidth="1"/>
    <col min="6403" max="6403" width="5.5" style="103" customWidth="1"/>
    <col min="6404" max="6404" width="8.5" style="103" customWidth="1"/>
    <col min="6405" max="6408" width="0" style="103" hidden="1" customWidth="1"/>
    <col min="6409" max="6409" width="8.5" style="103" customWidth="1"/>
    <col min="6410" max="6413" width="0" style="103" hidden="1" customWidth="1"/>
    <col min="6414" max="6414" width="8.5" style="103" customWidth="1"/>
    <col min="6415" max="6418" width="0" style="103" hidden="1" customWidth="1"/>
    <col min="6419" max="6419" width="8.5" style="103" customWidth="1"/>
    <col min="6420" max="6423" width="0" style="103" hidden="1" customWidth="1"/>
    <col min="6424" max="6424" width="8.5" style="103" customWidth="1"/>
    <col min="6425" max="6428" width="0" style="103" hidden="1" customWidth="1"/>
    <col min="6429" max="6429" width="8.5" style="103" customWidth="1"/>
    <col min="6430" max="6433" width="0" style="103" hidden="1" customWidth="1"/>
    <col min="6434" max="6434" width="8.5" style="103" customWidth="1"/>
    <col min="6435" max="6438" width="0" style="103" hidden="1" customWidth="1"/>
    <col min="6439" max="6439" width="8.5" style="103" customWidth="1"/>
    <col min="6440" max="6443" width="0" style="103" hidden="1" customWidth="1"/>
    <col min="6444" max="6444" width="8.5" style="103" customWidth="1"/>
    <col min="6445" max="6448" width="0" style="103" hidden="1" customWidth="1"/>
    <col min="6449" max="6449" width="8.5" style="103" customWidth="1"/>
    <col min="6450" max="6453" width="0" style="103" hidden="1" customWidth="1"/>
    <col min="6454" max="6454" width="8.5" style="103" customWidth="1"/>
    <col min="6455" max="6458" width="0" style="103" hidden="1" customWidth="1"/>
    <col min="6459" max="6459" width="8.5" style="103" customWidth="1"/>
    <col min="6460" max="6463" width="0" style="103" hidden="1" customWidth="1"/>
    <col min="6464" max="6464" width="8.5" style="103" customWidth="1"/>
    <col min="6465" max="6468" width="0" style="103" hidden="1" customWidth="1"/>
    <col min="6469" max="6469" width="8.5" style="103" customWidth="1"/>
    <col min="6470" max="6473" width="0" style="103" hidden="1" customWidth="1"/>
    <col min="6474" max="6474" width="8.5" style="103" customWidth="1"/>
    <col min="6475" max="6478" width="0" style="103" hidden="1" customWidth="1"/>
    <col min="6479" max="6479" width="8.5" style="103" customWidth="1"/>
    <col min="6480" max="6483" width="0" style="103" hidden="1" customWidth="1"/>
    <col min="6484" max="6484" width="8.5" style="103" customWidth="1"/>
    <col min="6485" max="6488" width="0" style="103" hidden="1" customWidth="1"/>
    <col min="6489" max="6489" width="8.5" style="103" customWidth="1"/>
    <col min="6490" max="6493" width="0" style="103" hidden="1" customWidth="1"/>
    <col min="6494" max="6494" width="8.5" style="103" customWidth="1"/>
    <col min="6495" max="6498" width="0" style="103" hidden="1" customWidth="1"/>
    <col min="6499" max="6499" width="8.5" style="103" customWidth="1"/>
    <col min="6500" max="6503" width="0" style="103" hidden="1" customWidth="1"/>
    <col min="6504" max="6504" width="8.5" style="103" customWidth="1"/>
    <col min="6505" max="6508" width="0" style="103" hidden="1" customWidth="1"/>
    <col min="6509" max="6509" width="8.5" style="103" customWidth="1"/>
    <col min="6510" max="6513" width="0" style="103" hidden="1" customWidth="1"/>
    <col min="6514" max="6656" width="9" style="103"/>
    <col min="6657" max="6657" width="5.875" style="103" customWidth="1"/>
    <col min="6658" max="6658" width="3.25" style="103" customWidth="1"/>
    <col min="6659" max="6659" width="5.5" style="103" customWidth="1"/>
    <col min="6660" max="6660" width="8.5" style="103" customWidth="1"/>
    <col min="6661" max="6664" width="0" style="103" hidden="1" customWidth="1"/>
    <col min="6665" max="6665" width="8.5" style="103" customWidth="1"/>
    <col min="6666" max="6669" width="0" style="103" hidden="1" customWidth="1"/>
    <col min="6670" max="6670" width="8.5" style="103" customWidth="1"/>
    <col min="6671" max="6674" width="0" style="103" hidden="1" customWidth="1"/>
    <col min="6675" max="6675" width="8.5" style="103" customWidth="1"/>
    <col min="6676" max="6679" width="0" style="103" hidden="1" customWidth="1"/>
    <col min="6680" max="6680" width="8.5" style="103" customWidth="1"/>
    <col min="6681" max="6684" width="0" style="103" hidden="1" customWidth="1"/>
    <col min="6685" max="6685" width="8.5" style="103" customWidth="1"/>
    <col min="6686" max="6689" width="0" style="103" hidden="1" customWidth="1"/>
    <col min="6690" max="6690" width="8.5" style="103" customWidth="1"/>
    <col min="6691" max="6694" width="0" style="103" hidden="1" customWidth="1"/>
    <col min="6695" max="6695" width="8.5" style="103" customWidth="1"/>
    <col min="6696" max="6699" width="0" style="103" hidden="1" customWidth="1"/>
    <col min="6700" max="6700" width="8.5" style="103" customWidth="1"/>
    <col min="6701" max="6704" width="0" style="103" hidden="1" customWidth="1"/>
    <col min="6705" max="6705" width="8.5" style="103" customWidth="1"/>
    <col min="6706" max="6709" width="0" style="103" hidden="1" customWidth="1"/>
    <col min="6710" max="6710" width="8.5" style="103" customWidth="1"/>
    <col min="6711" max="6714" width="0" style="103" hidden="1" customWidth="1"/>
    <col min="6715" max="6715" width="8.5" style="103" customWidth="1"/>
    <col min="6716" max="6719" width="0" style="103" hidden="1" customWidth="1"/>
    <col min="6720" max="6720" width="8.5" style="103" customWidth="1"/>
    <col min="6721" max="6724" width="0" style="103" hidden="1" customWidth="1"/>
    <col min="6725" max="6725" width="8.5" style="103" customWidth="1"/>
    <col min="6726" max="6729" width="0" style="103" hidden="1" customWidth="1"/>
    <col min="6730" max="6730" width="8.5" style="103" customWidth="1"/>
    <col min="6731" max="6734" width="0" style="103" hidden="1" customWidth="1"/>
    <col min="6735" max="6735" width="8.5" style="103" customWidth="1"/>
    <col min="6736" max="6739" width="0" style="103" hidden="1" customWidth="1"/>
    <col min="6740" max="6740" width="8.5" style="103" customWidth="1"/>
    <col min="6741" max="6744" width="0" style="103" hidden="1" customWidth="1"/>
    <col min="6745" max="6745" width="8.5" style="103" customWidth="1"/>
    <col min="6746" max="6749" width="0" style="103" hidden="1" customWidth="1"/>
    <col min="6750" max="6750" width="8.5" style="103" customWidth="1"/>
    <col min="6751" max="6754" width="0" style="103" hidden="1" customWidth="1"/>
    <col min="6755" max="6755" width="8.5" style="103" customWidth="1"/>
    <col min="6756" max="6759" width="0" style="103" hidden="1" customWidth="1"/>
    <col min="6760" max="6760" width="8.5" style="103" customWidth="1"/>
    <col min="6761" max="6764" width="0" style="103" hidden="1" customWidth="1"/>
    <col min="6765" max="6765" width="8.5" style="103" customWidth="1"/>
    <col min="6766" max="6769" width="0" style="103" hidden="1" customWidth="1"/>
    <col min="6770" max="6912" width="9" style="103"/>
    <col min="6913" max="6913" width="5.875" style="103" customWidth="1"/>
    <col min="6914" max="6914" width="3.25" style="103" customWidth="1"/>
    <col min="6915" max="6915" width="5.5" style="103" customWidth="1"/>
    <col min="6916" max="6916" width="8.5" style="103" customWidth="1"/>
    <col min="6917" max="6920" width="0" style="103" hidden="1" customWidth="1"/>
    <col min="6921" max="6921" width="8.5" style="103" customWidth="1"/>
    <col min="6922" max="6925" width="0" style="103" hidden="1" customWidth="1"/>
    <col min="6926" max="6926" width="8.5" style="103" customWidth="1"/>
    <col min="6927" max="6930" width="0" style="103" hidden="1" customWidth="1"/>
    <col min="6931" max="6931" width="8.5" style="103" customWidth="1"/>
    <col min="6932" max="6935" width="0" style="103" hidden="1" customWidth="1"/>
    <col min="6936" max="6936" width="8.5" style="103" customWidth="1"/>
    <col min="6937" max="6940" width="0" style="103" hidden="1" customWidth="1"/>
    <col min="6941" max="6941" width="8.5" style="103" customWidth="1"/>
    <col min="6942" max="6945" width="0" style="103" hidden="1" customWidth="1"/>
    <col min="6946" max="6946" width="8.5" style="103" customWidth="1"/>
    <col min="6947" max="6950" width="0" style="103" hidden="1" customWidth="1"/>
    <col min="6951" max="6951" width="8.5" style="103" customWidth="1"/>
    <col min="6952" max="6955" width="0" style="103" hidden="1" customWidth="1"/>
    <col min="6956" max="6956" width="8.5" style="103" customWidth="1"/>
    <col min="6957" max="6960" width="0" style="103" hidden="1" customWidth="1"/>
    <col min="6961" max="6961" width="8.5" style="103" customWidth="1"/>
    <col min="6962" max="6965" width="0" style="103" hidden="1" customWidth="1"/>
    <col min="6966" max="6966" width="8.5" style="103" customWidth="1"/>
    <col min="6967" max="6970" width="0" style="103" hidden="1" customWidth="1"/>
    <col min="6971" max="6971" width="8.5" style="103" customWidth="1"/>
    <col min="6972" max="6975" width="0" style="103" hidden="1" customWidth="1"/>
    <col min="6976" max="6976" width="8.5" style="103" customWidth="1"/>
    <col min="6977" max="6980" width="0" style="103" hidden="1" customWidth="1"/>
    <col min="6981" max="6981" width="8.5" style="103" customWidth="1"/>
    <col min="6982" max="6985" width="0" style="103" hidden="1" customWidth="1"/>
    <col min="6986" max="6986" width="8.5" style="103" customWidth="1"/>
    <col min="6987" max="6990" width="0" style="103" hidden="1" customWidth="1"/>
    <col min="6991" max="6991" width="8.5" style="103" customWidth="1"/>
    <col min="6992" max="6995" width="0" style="103" hidden="1" customWidth="1"/>
    <col min="6996" max="6996" width="8.5" style="103" customWidth="1"/>
    <col min="6997" max="7000" width="0" style="103" hidden="1" customWidth="1"/>
    <col min="7001" max="7001" width="8.5" style="103" customWidth="1"/>
    <col min="7002" max="7005" width="0" style="103" hidden="1" customWidth="1"/>
    <col min="7006" max="7006" width="8.5" style="103" customWidth="1"/>
    <col min="7007" max="7010" width="0" style="103" hidden="1" customWidth="1"/>
    <col min="7011" max="7011" width="8.5" style="103" customWidth="1"/>
    <col min="7012" max="7015" width="0" style="103" hidden="1" customWidth="1"/>
    <col min="7016" max="7016" width="8.5" style="103" customWidth="1"/>
    <col min="7017" max="7020" width="0" style="103" hidden="1" customWidth="1"/>
    <col min="7021" max="7021" width="8.5" style="103" customWidth="1"/>
    <col min="7022" max="7025" width="0" style="103" hidden="1" customWidth="1"/>
    <col min="7026" max="7168" width="9" style="103"/>
    <col min="7169" max="7169" width="5.875" style="103" customWidth="1"/>
    <col min="7170" max="7170" width="3.25" style="103" customWidth="1"/>
    <col min="7171" max="7171" width="5.5" style="103" customWidth="1"/>
    <col min="7172" max="7172" width="8.5" style="103" customWidth="1"/>
    <col min="7173" max="7176" width="0" style="103" hidden="1" customWidth="1"/>
    <col min="7177" max="7177" width="8.5" style="103" customWidth="1"/>
    <col min="7178" max="7181" width="0" style="103" hidden="1" customWidth="1"/>
    <col min="7182" max="7182" width="8.5" style="103" customWidth="1"/>
    <col min="7183" max="7186" width="0" style="103" hidden="1" customWidth="1"/>
    <col min="7187" max="7187" width="8.5" style="103" customWidth="1"/>
    <col min="7188" max="7191" width="0" style="103" hidden="1" customWidth="1"/>
    <col min="7192" max="7192" width="8.5" style="103" customWidth="1"/>
    <col min="7193" max="7196" width="0" style="103" hidden="1" customWidth="1"/>
    <col min="7197" max="7197" width="8.5" style="103" customWidth="1"/>
    <col min="7198" max="7201" width="0" style="103" hidden="1" customWidth="1"/>
    <col min="7202" max="7202" width="8.5" style="103" customWidth="1"/>
    <col min="7203" max="7206" width="0" style="103" hidden="1" customWidth="1"/>
    <col min="7207" max="7207" width="8.5" style="103" customWidth="1"/>
    <col min="7208" max="7211" width="0" style="103" hidden="1" customWidth="1"/>
    <col min="7212" max="7212" width="8.5" style="103" customWidth="1"/>
    <col min="7213" max="7216" width="0" style="103" hidden="1" customWidth="1"/>
    <col min="7217" max="7217" width="8.5" style="103" customWidth="1"/>
    <col min="7218" max="7221" width="0" style="103" hidden="1" customWidth="1"/>
    <col min="7222" max="7222" width="8.5" style="103" customWidth="1"/>
    <col min="7223" max="7226" width="0" style="103" hidden="1" customWidth="1"/>
    <col min="7227" max="7227" width="8.5" style="103" customWidth="1"/>
    <col min="7228" max="7231" width="0" style="103" hidden="1" customWidth="1"/>
    <col min="7232" max="7232" width="8.5" style="103" customWidth="1"/>
    <col min="7233" max="7236" width="0" style="103" hidden="1" customWidth="1"/>
    <col min="7237" max="7237" width="8.5" style="103" customWidth="1"/>
    <col min="7238" max="7241" width="0" style="103" hidden="1" customWidth="1"/>
    <col min="7242" max="7242" width="8.5" style="103" customWidth="1"/>
    <col min="7243" max="7246" width="0" style="103" hidden="1" customWidth="1"/>
    <col min="7247" max="7247" width="8.5" style="103" customWidth="1"/>
    <col min="7248" max="7251" width="0" style="103" hidden="1" customWidth="1"/>
    <col min="7252" max="7252" width="8.5" style="103" customWidth="1"/>
    <col min="7253" max="7256" width="0" style="103" hidden="1" customWidth="1"/>
    <col min="7257" max="7257" width="8.5" style="103" customWidth="1"/>
    <col min="7258" max="7261" width="0" style="103" hidden="1" customWidth="1"/>
    <col min="7262" max="7262" width="8.5" style="103" customWidth="1"/>
    <col min="7263" max="7266" width="0" style="103" hidden="1" customWidth="1"/>
    <col min="7267" max="7267" width="8.5" style="103" customWidth="1"/>
    <col min="7268" max="7271" width="0" style="103" hidden="1" customWidth="1"/>
    <col min="7272" max="7272" width="8.5" style="103" customWidth="1"/>
    <col min="7273" max="7276" width="0" style="103" hidden="1" customWidth="1"/>
    <col min="7277" max="7277" width="8.5" style="103" customWidth="1"/>
    <col min="7278" max="7281" width="0" style="103" hidden="1" customWidth="1"/>
    <col min="7282" max="7424" width="9" style="103"/>
    <col min="7425" max="7425" width="5.875" style="103" customWidth="1"/>
    <col min="7426" max="7426" width="3.25" style="103" customWidth="1"/>
    <col min="7427" max="7427" width="5.5" style="103" customWidth="1"/>
    <col min="7428" max="7428" width="8.5" style="103" customWidth="1"/>
    <col min="7429" max="7432" width="0" style="103" hidden="1" customWidth="1"/>
    <col min="7433" max="7433" width="8.5" style="103" customWidth="1"/>
    <col min="7434" max="7437" width="0" style="103" hidden="1" customWidth="1"/>
    <col min="7438" max="7438" width="8.5" style="103" customWidth="1"/>
    <col min="7439" max="7442" width="0" style="103" hidden="1" customWidth="1"/>
    <col min="7443" max="7443" width="8.5" style="103" customWidth="1"/>
    <col min="7444" max="7447" width="0" style="103" hidden="1" customWidth="1"/>
    <col min="7448" max="7448" width="8.5" style="103" customWidth="1"/>
    <col min="7449" max="7452" width="0" style="103" hidden="1" customWidth="1"/>
    <col min="7453" max="7453" width="8.5" style="103" customWidth="1"/>
    <col min="7454" max="7457" width="0" style="103" hidden="1" customWidth="1"/>
    <col min="7458" max="7458" width="8.5" style="103" customWidth="1"/>
    <col min="7459" max="7462" width="0" style="103" hidden="1" customWidth="1"/>
    <col min="7463" max="7463" width="8.5" style="103" customWidth="1"/>
    <col min="7464" max="7467" width="0" style="103" hidden="1" customWidth="1"/>
    <col min="7468" max="7468" width="8.5" style="103" customWidth="1"/>
    <col min="7469" max="7472" width="0" style="103" hidden="1" customWidth="1"/>
    <col min="7473" max="7473" width="8.5" style="103" customWidth="1"/>
    <col min="7474" max="7477" width="0" style="103" hidden="1" customWidth="1"/>
    <col min="7478" max="7478" width="8.5" style="103" customWidth="1"/>
    <col min="7479" max="7482" width="0" style="103" hidden="1" customWidth="1"/>
    <col min="7483" max="7483" width="8.5" style="103" customWidth="1"/>
    <col min="7484" max="7487" width="0" style="103" hidden="1" customWidth="1"/>
    <col min="7488" max="7488" width="8.5" style="103" customWidth="1"/>
    <col min="7489" max="7492" width="0" style="103" hidden="1" customWidth="1"/>
    <col min="7493" max="7493" width="8.5" style="103" customWidth="1"/>
    <col min="7494" max="7497" width="0" style="103" hidden="1" customWidth="1"/>
    <col min="7498" max="7498" width="8.5" style="103" customWidth="1"/>
    <col min="7499" max="7502" width="0" style="103" hidden="1" customWidth="1"/>
    <col min="7503" max="7503" width="8.5" style="103" customWidth="1"/>
    <col min="7504" max="7507" width="0" style="103" hidden="1" customWidth="1"/>
    <col min="7508" max="7508" width="8.5" style="103" customWidth="1"/>
    <col min="7509" max="7512" width="0" style="103" hidden="1" customWidth="1"/>
    <col min="7513" max="7513" width="8.5" style="103" customWidth="1"/>
    <col min="7514" max="7517" width="0" style="103" hidden="1" customWidth="1"/>
    <col min="7518" max="7518" width="8.5" style="103" customWidth="1"/>
    <col min="7519" max="7522" width="0" style="103" hidden="1" customWidth="1"/>
    <col min="7523" max="7523" width="8.5" style="103" customWidth="1"/>
    <col min="7524" max="7527" width="0" style="103" hidden="1" customWidth="1"/>
    <col min="7528" max="7528" width="8.5" style="103" customWidth="1"/>
    <col min="7529" max="7532" width="0" style="103" hidden="1" customWidth="1"/>
    <col min="7533" max="7533" width="8.5" style="103" customWidth="1"/>
    <col min="7534" max="7537" width="0" style="103" hidden="1" customWidth="1"/>
    <col min="7538" max="7680" width="9" style="103"/>
    <col min="7681" max="7681" width="5.875" style="103" customWidth="1"/>
    <col min="7682" max="7682" width="3.25" style="103" customWidth="1"/>
    <col min="7683" max="7683" width="5.5" style="103" customWidth="1"/>
    <col min="7684" max="7684" width="8.5" style="103" customWidth="1"/>
    <col min="7685" max="7688" width="0" style="103" hidden="1" customWidth="1"/>
    <col min="7689" max="7689" width="8.5" style="103" customWidth="1"/>
    <col min="7690" max="7693" width="0" style="103" hidden="1" customWidth="1"/>
    <col min="7694" max="7694" width="8.5" style="103" customWidth="1"/>
    <col min="7695" max="7698" width="0" style="103" hidden="1" customWidth="1"/>
    <col min="7699" max="7699" width="8.5" style="103" customWidth="1"/>
    <col min="7700" max="7703" width="0" style="103" hidden="1" customWidth="1"/>
    <col min="7704" max="7704" width="8.5" style="103" customWidth="1"/>
    <col min="7705" max="7708" width="0" style="103" hidden="1" customWidth="1"/>
    <col min="7709" max="7709" width="8.5" style="103" customWidth="1"/>
    <col min="7710" max="7713" width="0" style="103" hidden="1" customWidth="1"/>
    <col min="7714" max="7714" width="8.5" style="103" customWidth="1"/>
    <col min="7715" max="7718" width="0" style="103" hidden="1" customWidth="1"/>
    <col min="7719" max="7719" width="8.5" style="103" customWidth="1"/>
    <col min="7720" max="7723" width="0" style="103" hidden="1" customWidth="1"/>
    <col min="7724" max="7724" width="8.5" style="103" customWidth="1"/>
    <col min="7725" max="7728" width="0" style="103" hidden="1" customWidth="1"/>
    <col min="7729" max="7729" width="8.5" style="103" customWidth="1"/>
    <col min="7730" max="7733" width="0" style="103" hidden="1" customWidth="1"/>
    <col min="7734" max="7734" width="8.5" style="103" customWidth="1"/>
    <col min="7735" max="7738" width="0" style="103" hidden="1" customWidth="1"/>
    <col min="7739" max="7739" width="8.5" style="103" customWidth="1"/>
    <col min="7740" max="7743" width="0" style="103" hidden="1" customWidth="1"/>
    <col min="7744" max="7744" width="8.5" style="103" customWidth="1"/>
    <col min="7745" max="7748" width="0" style="103" hidden="1" customWidth="1"/>
    <col min="7749" max="7749" width="8.5" style="103" customWidth="1"/>
    <col min="7750" max="7753" width="0" style="103" hidden="1" customWidth="1"/>
    <col min="7754" max="7754" width="8.5" style="103" customWidth="1"/>
    <col min="7755" max="7758" width="0" style="103" hidden="1" customWidth="1"/>
    <col min="7759" max="7759" width="8.5" style="103" customWidth="1"/>
    <col min="7760" max="7763" width="0" style="103" hidden="1" customWidth="1"/>
    <col min="7764" max="7764" width="8.5" style="103" customWidth="1"/>
    <col min="7765" max="7768" width="0" style="103" hidden="1" customWidth="1"/>
    <col min="7769" max="7769" width="8.5" style="103" customWidth="1"/>
    <col min="7770" max="7773" width="0" style="103" hidden="1" customWidth="1"/>
    <col min="7774" max="7774" width="8.5" style="103" customWidth="1"/>
    <col min="7775" max="7778" width="0" style="103" hidden="1" customWidth="1"/>
    <col min="7779" max="7779" width="8.5" style="103" customWidth="1"/>
    <col min="7780" max="7783" width="0" style="103" hidden="1" customWidth="1"/>
    <col min="7784" max="7784" width="8.5" style="103" customWidth="1"/>
    <col min="7785" max="7788" width="0" style="103" hidden="1" customWidth="1"/>
    <col min="7789" max="7789" width="8.5" style="103" customWidth="1"/>
    <col min="7790" max="7793" width="0" style="103" hidden="1" customWidth="1"/>
    <col min="7794" max="7936" width="9" style="103"/>
    <col min="7937" max="7937" width="5.875" style="103" customWidth="1"/>
    <col min="7938" max="7938" width="3.25" style="103" customWidth="1"/>
    <col min="7939" max="7939" width="5.5" style="103" customWidth="1"/>
    <col min="7940" max="7940" width="8.5" style="103" customWidth="1"/>
    <col min="7941" max="7944" width="0" style="103" hidden="1" customWidth="1"/>
    <col min="7945" max="7945" width="8.5" style="103" customWidth="1"/>
    <col min="7946" max="7949" width="0" style="103" hidden="1" customWidth="1"/>
    <col min="7950" max="7950" width="8.5" style="103" customWidth="1"/>
    <col min="7951" max="7954" width="0" style="103" hidden="1" customWidth="1"/>
    <col min="7955" max="7955" width="8.5" style="103" customWidth="1"/>
    <col min="7956" max="7959" width="0" style="103" hidden="1" customWidth="1"/>
    <col min="7960" max="7960" width="8.5" style="103" customWidth="1"/>
    <col min="7961" max="7964" width="0" style="103" hidden="1" customWidth="1"/>
    <col min="7965" max="7965" width="8.5" style="103" customWidth="1"/>
    <col min="7966" max="7969" width="0" style="103" hidden="1" customWidth="1"/>
    <col min="7970" max="7970" width="8.5" style="103" customWidth="1"/>
    <col min="7971" max="7974" width="0" style="103" hidden="1" customWidth="1"/>
    <col min="7975" max="7975" width="8.5" style="103" customWidth="1"/>
    <col min="7976" max="7979" width="0" style="103" hidden="1" customWidth="1"/>
    <col min="7980" max="7980" width="8.5" style="103" customWidth="1"/>
    <col min="7981" max="7984" width="0" style="103" hidden="1" customWidth="1"/>
    <col min="7985" max="7985" width="8.5" style="103" customWidth="1"/>
    <col min="7986" max="7989" width="0" style="103" hidden="1" customWidth="1"/>
    <col min="7990" max="7990" width="8.5" style="103" customWidth="1"/>
    <col min="7991" max="7994" width="0" style="103" hidden="1" customWidth="1"/>
    <col min="7995" max="7995" width="8.5" style="103" customWidth="1"/>
    <col min="7996" max="7999" width="0" style="103" hidden="1" customWidth="1"/>
    <col min="8000" max="8000" width="8.5" style="103" customWidth="1"/>
    <col min="8001" max="8004" width="0" style="103" hidden="1" customWidth="1"/>
    <col min="8005" max="8005" width="8.5" style="103" customWidth="1"/>
    <col min="8006" max="8009" width="0" style="103" hidden="1" customWidth="1"/>
    <col min="8010" max="8010" width="8.5" style="103" customWidth="1"/>
    <col min="8011" max="8014" width="0" style="103" hidden="1" customWidth="1"/>
    <col min="8015" max="8015" width="8.5" style="103" customWidth="1"/>
    <col min="8016" max="8019" width="0" style="103" hidden="1" customWidth="1"/>
    <col min="8020" max="8020" width="8.5" style="103" customWidth="1"/>
    <col min="8021" max="8024" width="0" style="103" hidden="1" customWidth="1"/>
    <col min="8025" max="8025" width="8.5" style="103" customWidth="1"/>
    <col min="8026" max="8029" width="0" style="103" hidden="1" customWidth="1"/>
    <col min="8030" max="8030" width="8.5" style="103" customWidth="1"/>
    <col min="8031" max="8034" width="0" style="103" hidden="1" customWidth="1"/>
    <col min="8035" max="8035" width="8.5" style="103" customWidth="1"/>
    <col min="8036" max="8039" width="0" style="103" hidden="1" customWidth="1"/>
    <col min="8040" max="8040" width="8.5" style="103" customWidth="1"/>
    <col min="8041" max="8044" width="0" style="103" hidden="1" customWidth="1"/>
    <col min="8045" max="8045" width="8.5" style="103" customWidth="1"/>
    <col min="8046" max="8049" width="0" style="103" hidden="1" customWidth="1"/>
    <col min="8050" max="8192" width="9" style="103"/>
    <col min="8193" max="8193" width="5.875" style="103" customWidth="1"/>
    <col min="8194" max="8194" width="3.25" style="103" customWidth="1"/>
    <col min="8195" max="8195" width="5.5" style="103" customWidth="1"/>
    <col min="8196" max="8196" width="8.5" style="103" customWidth="1"/>
    <col min="8197" max="8200" width="0" style="103" hidden="1" customWidth="1"/>
    <col min="8201" max="8201" width="8.5" style="103" customWidth="1"/>
    <col min="8202" max="8205" width="0" style="103" hidden="1" customWidth="1"/>
    <col min="8206" max="8206" width="8.5" style="103" customWidth="1"/>
    <col min="8207" max="8210" width="0" style="103" hidden="1" customWidth="1"/>
    <col min="8211" max="8211" width="8.5" style="103" customWidth="1"/>
    <col min="8212" max="8215" width="0" style="103" hidden="1" customWidth="1"/>
    <col min="8216" max="8216" width="8.5" style="103" customWidth="1"/>
    <col min="8217" max="8220" width="0" style="103" hidden="1" customWidth="1"/>
    <col min="8221" max="8221" width="8.5" style="103" customWidth="1"/>
    <col min="8222" max="8225" width="0" style="103" hidden="1" customWidth="1"/>
    <col min="8226" max="8226" width="8.5" style="103" customWidth="1"/>
    <col min="8227" max="8230" width="0" style="103" hidden="1" customWidth="1"/>
    <col min="8231" max="8231" width="8.5" style="103" customWidth="1"/>
    <col min="8232" max="8235" width="0" style="103" hidden="1" customWidth="1"/>
    <col min="8236" max="8236" width="8.5" style="103" customWidth="1"/>
    <col min="8237" max="8240" width="0" style="103" hidden="1" customWidth="1"/>
    <col min="8241" max="8241" width="8.5" style="103" customWidth="1"/>
    <col min="8242" max="8245" width="0" style="103" hidden="1" customWidth="1"/>
    <col min="8246" max="8246" width="8.5" style="103" customWidth="1"/>
    <col min="8247" max="8250" width="0" style="103" hidden="1" customWidth="1"/>
    <col min="8251" max="8251" width="8.5" style="103" customWidth="1"/>
    <col min="8252" max="8255" width="0" style="103" hidden="1" customWidth="1"/>
    <col min="8256" max="8256" width="8.5" style="103" customWidth="1"/>
    <col min="8257" max="8260" width="0" style="103" hidden="1" customWidth="1"/>
    <col min="8261" max="8261" width="8.5" style="103" customWidth="1"/>
    <col min="8262" max="8265" width="0" style="103" hidden="1" customWidth="1"/>
    <col min="8266" max="8266" width="8.5" style="103" customWidth="1"/>
    <col min="8267" max="8270" width="0" style="103" hidden="1" customWidth="1"/>
    <col min="8271" max="8271" width="8.5" style="103" customWidth="1"/>
    <col min="8272" max="8275" width="0" style="103" hidden="1" customWidth="1"/>
    <col min="8276" max="8276" width="8.5" style="103" customWidth="1"/>
    <col min="8277" max="8280" width="0" style="103" hidden="1" customWidth="1"/>
    <col min="8281" max="8281" width="8.5" style="103" customWidth="1"/>
    <col min="8282" max="8285" width="0" style="103" hidden="1" customWidth="1"/>
    <col min="8286" max="8286" width="8.5" style="103" customWidth="1"/>
    <col min="8287" max="8290" width="0" style="103" hidden="1" customWidth="1"/>
    <col min="8291" max="8291" width="8.5" style="103" customWidth="1"/>
    <col min="8292" max="8295" width="0" style="103" hidden="1" customWidth="1"/>
    <col min="8296" max="8296" width="8.5" style="103" customWidth="1"/>
    <col min="8297" max="8300" width="0" style="103" hidden="1" customWidth="1"/>
    <col min="8301" max="8301" width="8.5" style="103" customWidth="1"/>
    <col min="8302" max="8305" width="0" style="103" hidden="1" customWidth="1"/>
    <col min="8306" max="8448" width="9" style="103"/>
    <col min="8449" max="8449" width="5.875" style="103" customWidth="1"/>
    <col min="8450" max="8450" width="3.25" style="103" customWidth="1"/>
    <col min="8451" max="8451" width="5.5" style="103" customWidth="1"/>
    <col min="8452" max="8452" width="8.5" style="103" customWidth="1"/>
    <col min="8453" max="8456" width="0" style="103" hidden="1" customWidth="1"/>
    <col min="8457" max="8457" width="8.5" style="103" customWidth="1"/>
    <col min="8458" max="8461" width="0" style="103" hidden="1" customWidth="1"/>
    <col min="8462" max="8462" width="8.5" style="103" customWidth="1"/>
    <col min="8463" max="8466" width="0" style="103" hidden="1" customWidth="1"/>
    <col min="8467" max="8467" width="8.5" style="103" customWidth="1"/>
    <col min="8468" max="8471" width="0" style="103" hidden="1" customWidth="1"/>
    <col min="8472" max="8472" width="8.5" style="103" customWidth="1"/>
    <col min="8473" max="8476" width="0" style="103" hidden="1" customWidth="1"/>
    <col min="8477" max="8477" width="8.5" style="103" customWidth="1"/>
    <col min="8478" max="8481" width="0" style="103" hidden="1" customWidth="1"/>
    <col min="8482" max="8482" width="8.5" style="103" customWidth="1"/>
    <col min="8483" max="8486" width="0" style="103" hidden="1" customWidth="1"/>
    <col min="8487" max="8487" width="8.5" style="103" customWidth="1"/>
    <col min="8488" max="8491" width="0" style="103" hidden="1" customWidth="1"/>
    <col min="8492" max="8492" width="8.5" style="103" customWidth="1"/>
    <col min="8493" max="8496" width="0" style="103" hidden="1" customWidth="1"/>
    <col min="8497" max="8497" width="8.5" style="103" customWidth="1"/>
    <col min="8498" max="8501" width="0" style="103" hidden="1" customWidth="1"/>
    <col min="8502" max="8502" width="8.5" style="103" customWidth="1"/>
    <col min="8503" max="8506" width="0" style="103" hidden="1" customWidth="1"/>
    <col min="8507" max="8507" width="8.5" style="103" customWidth="1"/>
    <col min="8508" max="8511" width="0" style="103" hidden="1" customWidth="1"/>
    <col min="8512" max="8512" width="8.5" style="103" customWidth="1"/>
    <col min="8513" max="8516" width="0" style="103" hidden="1" customWidth="1"/>
    <col min="8517" max="8517" width="8.5" style="103" customWidth="1"/>
    <col min="8518" max="8521" width="0" style="103" hidden="1" customWidth="1"/>
    <col min="8522" max="8522" width="8.5" style="103" customWidth="1"/>
    <col min="8523" max="8526" width="0" style="103" hidden="1" customWidth="1"/>
    <col min="8527" max="8527" width="8.5" style="103" customWidth="1"/>
    <col min="8528" max="8531" width="0" style="103" hidden="1" customWidth="1"/>
    <col min="8532" max="8532" width="8.5" style="103" customWidth="1"/>
    <col min="8533" max="8536" width="0" style="103" hidden="1" customWidth="1"/>
    <col min="8537" max="8537" width="8.5" style="103" customWidth="1"/>
    <col min="8538" max="8541" width="0" style="103" hidden="1" customWidth="1"/>
    <col min="8542" max="8542" width="8.5" style="103" customWidth="1"/>
    <col min="8543" max="8546" width="0" style="103" hidden="1" customWidth="1"/>
    <col min="8547" max="8547" width="8.5" style="103" customWidth="1"/>
    <col min="8548" max="8551" width="0" style="103" hidden="1" customWidth="1"/>
    <col min="8552" max="8552" width="8.5" style="103" customWidth="1"/>
    <col min="8553" max="8556" width="0" style="103" hidden="1" customWidth="1"/>
    <col min="8557" max="8557" width="8.5" style="103" customWidth="1"/>
    <col min="8558" max="8561" width="0" style="103" hidden="1" customWidth="1"/>
    <col min="8562" max="8704" width="9" style="103"/>
    <col min="8705" max="8705" width="5.875" style="103" customWidth="1"/>
    <col min="8706" max="8706" width="3.25" style="103" customWidth="1"/>
    <col min="8707" max="8707" width="5.5" style="103" customWidth="1"/>
    <col min="8708" max="8708" width="8.5" style="103" customWidth="1"/>
    <col min="8709" max="8712" width="0" style="103" hidden="1" customWidth="1"/>
    <col min="8713" max="8713" width="8.5" style="103" customWidth="1"/>
    <col min="8714" max="8717" width="0" style="103" hidden="1" customWidth="1"/>
    <col min="8718" max="8718" width="8.5" style="103" customWidth="1"/>
    <col min="8719" max="8722" width="0" style="103" hidden="1" customWidth="1"/>
    <col min="8723" max="8723" width="8.5" style="103" customWidth="1"/>
    <col min="8724" max="8727" width="0" style="103" hidden="1" customWidth="1"/>
    <col min="8728" max="8728" width="8.5" style="103" customWidth="1"/>
    <col min="8729" max="8732" width="0" style="103" hidden="1" customWidth="1"/>
    <col min="8733" max="8733" width="8.5" style="103" customWidth="1"/>
    <col min="8734" max="8737" width="0" style="103" hidden="1" customWidth="1"/>
    <col min="8738" max="8738" width="8.5" style="103" customWidth="1"/>
    <col min="8739" max="8742" width="0" style="103" hidden="1" customWidth="1"/>
    <col min="8743" max="8743" width="8.5" style="103" customWidth="1"/>
    <col min="8744" max="8747" width="0" style="103" hidden="1" customWidth="1"/>
    <col min="8748" max="8748" width="8.5" style="103" customWidth="1"/>
    <col min="8749" max="8752" width="0" style="103" hidden="1" customWidth="1"/>
    <col min="8753" max="8753" width="8.5" style="103" customWidth="1"/>
    <col min="8754" max="8757" width="0" style="103" hidden="1" customWidth="1"/>
    <col min="8758" max="8758" width="8.5" style="103" customWidth="1"/>
    <col min="8759" max="8762" width="0" style="103" hidden="1" customWidth="1"/>
    <col min="8763" max="8763" width="8.5" style="103" customWidth="1"/>
    <col min="8764" max="8767" width="0" style="103" hidden="1" customWidth="1"/>
    <col min="8768" max="8768" width="8.5" style="103" customWidth="1"/>
    <col min="8769" max="8772" width="0" style="103" hidden="1" customWidth="1"/>
    <col min="8773" max="8773" width="8.5" style="103" customWidth="1"/>
    <col min="8774" max="8777" width="0" style="103" hidden="1" customWidth="1"/>
    <col min="8778" max="8778" width="8.5" style="103" customWidth="1"/>
    <col min="8779" max="8782" width="0" style="103" hidden="1" customWidth="1"/>
    <col min="8783" max="8783" width="8.5" style="103" customWidth="1"/>
    <col min="8784" max="8787" width="0" style="103" hidden="1" customWidth="1"/>
    <col min="8788" max="8788" width="8.5" style="103" customWidth="1"/>
    <col min="8789" max="8792" width="0" style="103" hidden="1" customWidth="1"/>
    <col min="8793" max="8793" width="8.5" style="103" customWidth="1"/>
    <col min="8794" max="8797" width="0" style="103" hidden="1" customWidth="1"/>
    <col min="8798" max="8798" width="8.5" style="103" customWidth="1"/>
    <col min="8799" max="8802" width="0" style="103" hidden="1" customWidth="1"/>
    <col min="8803" max="8803" width="8.5" style="103" customWidth="1"/>
    <col min="8804" max="8807" width="0" style="103" hidden="1" customWidth="1"/>
    <col min="8808" max="8808" width="8.5" style="103" customWidth="1"/>
    <col min="8809" max="8812" width="0" style="103" hidden="1" customWidth="1"/>
    <col min="8813" max="8813" width="8.5" style="103" customWidth="1"/>
    <col min="8814" max="8817" width="0" style="103" hidden="1" customWidth="1"/>
    <col min="8818" max="8960" width="9" style="103"/>
    <col min="8961" max="8961" width="5.875" style="103" customWidth="1"/>
    <col min="8962" max="8962" width="3.25" style="103" customWidth="1"/>
    <col min="8963" max="8963" width="5.5" style="103" customWidth="1"/>
    <col min="8964" max="8964" width="8.5" style="103" customWidth="1"/>
    <col min="8965" max="8968" width="0" style="103" hidden="1" customWidth="1"/>
    <col min="8969" max="8969" width="8.5" style="103" customWidth="1"/>
    <col min="8970" max="8973" width="0" style="103" hidden="1" customWidth="1"/>
    <col min="8974" max="8974" width="8.5" style="103" customWidth="1"/>
    <col min="8975" max="8978" width="0" style="103" hidden="1" customWidth="1"/>
    <col min="8979" max="8979" width="8.5" style="103" customWidth="1"/>
    <col min="8980" max="8983" width="0" style="103" hidden="1" customWidth="1"/>
    <col min="8984" max="8984" width="8.5" style="103" customWidth="1"/>
    <col min="8985" max="8988" width="0" style="103" hidden="1" customWidth="1"/>
    <col min="8989" max="8989" width="8.5" style="103" customWidth="1"/>
    <col min="8990" max="8993" width="0" style="103" hidden="1" customWidth="1"/>
    <col min="8994" max="8994" width="8.5" style="103" customWidth="1"/>
    <col min="8995" max="8998" width="0" style="103" hidden="1" customWidth="1"/>
    <col min="8999" max="8999" width="8.5" style="103" customWidth="1"/>
    <col min="9000" max="9003" width="0" style="103" hidden="1" customWidth="1"/>
    <col min="9004" max="9004" width="8.5" style="103" customWidth="1"/>
    <col min="9005" max="9008" width="0" style="103" hidden="1" customWidth="1"/>
    <col min="9009" max="9009" width="8.5" style="103" customWidth="1"/>
    <col min="9010" max="9013" width="0" style="103" hidden="1" customWidth="1"/>
    <col min="9014" max="9014" width="8.5" style="103" customWidth="1"/>
    <col min="9015" max="9018" width="0" style="103" hidden="1" customWidth="1"/>
    <col min="9019" max="9019" width="8.5" style="103" customWidth="1"/>
    <col min="9020" max="9023" width="0" style="103" hidden="1" customWidth="1"/>
    <col min="9024" max="9024" width="8.5" style="103" customWidth="1"/>
    <col min="9025" max="9028" width="0" style="103" hidden="1" customWidth="1"/>
    <col min="9029" max="9029" width="8.5" style="103" customWidth="1"/>
    <col min="9030" max="9033" width="0" style="103" hidden="1" customWidth="1"/>
    <col min="9034" max="9034" width="8.5" style="103" customWidth="1"/>
    <col min="9035" max="9038" width="0" style="103" hidden="1" customWidth="1"/>
    <col min="9039" max="9039" width="8.5" style="103" customWidth="1"/>
    <col min="9040" max="9043" width="0" style="103" hidden="1" customWidth="1"/>
    <col min="9044" max="9044" width="8.5" style="103" customWidth="1"/>
    <col min="9045" max="9048" width="0" style="103" hidden="1" customWidth="1"/>
    <col min="9049" max="9049" width="8.5" style="103" customWidth="1"/>
    <col min="9050" max="9053" width="0" style="103" hidden="1" customWidth="1"/>
    <col min="9054" max="9054" width="8.5" style="103" customWidth="1"/>
    <col min="9055" max="9058" width="0" style="103" hidden="1" customWidth="1"/>
    <col min="9059" max="9059" width="8.5" style="103" customWidth="1"/>
    <col min="9060" max="9063" width="0" style="103" hidden="1" customWidth="1"/>
    <col min="9064" max="9064" width="8.5" style="103" customWidth="1"/>
    <col min="9065" max="9068" width="0" style="103" hidden="1" customWidth="1"/>
    <col min="9069" max="9069" width="8.5" style="103" customWidth="1"/>
    <col min="9070" max="9073" width="0" style="103" hidden="1" customWidth="1"/>
    <col min="9074" max="9216" width="9" style="103"/>
    <col min="9217" max="9217" width="5.875" style="103" customWidth="1"/>
    <col min="9218" max="9218" width="3.25" style="103" customWidth="1"/>
    <col min="9219" max="9219" width="5.5" style="103" customWidth="1"/>
    <col min="9220" max="9220" width="8.5" style="103" customWidth="1"/>
    <col min="9221" max="9224" width="0" style="103" hidden="1" customWidth="1"/>
    <col min="9225" max="9225" width="8.5" style="103" customWidth="1"/>
    <col min="9226" max="9229" width="0" style="103" hidden="1" customWidth="1"/>
    <col min="9230" max="9230" width="8.5" style="103" customWidth="1"/>
    <col min="9231" max="9234" width="0" style="103" hidden="1" customWidth="1"/>
    <col min="9235" max="9235" width="8.5" style="103" customWidth="1"/>
    <col min="9236" max="9239" width="0" style="103" hidden="1" customWidth="1"/>
    <col min="9240" max="9240" width="8.5" style="103" customWidth="1"/>
    <col min="9241" max="9244" width="0" style="103" hidden="1" customWidth="1"/>
    <col min="9245" max="9245" width="8.5" style="103" customWidth="1"/>
    <col min="9246" max="9249" width="0" style="103" hidden="1" customWidth="1"/>
    <col min="9250" max="9250" width="8.5" style="103" customWidth="1"/>
    <col min="9251" max="9254" width="0" style="103" hidden="1" customWidth="1"/>
    <col min="9255" max="9255" width="8.5" style="103" customWidth="1"/>
    <col min="9256" max="9259" width="0" style="103" hidden="1" customWidth="1"/>
    <col min="9260" max="9260" width="8.5" style="103" customWidth="1"/>
    <col min="9261" max="9264" width="0" style="103" hidden="1" customWidth="1"/>
    <col min="9265" max="9265" width="8.5" style="103" customWidth="1"/>
    <col min="9266" max="9269" width="0" style="103" hidden="1" customWidth="1"/>
    <col min="9270" max="9270" width="8.5" style="103" customWidth="1"/>
    <col min="9271" max="9274" width="0" style="103" hidden="1" customWidth="1"/>
    <col min="9275" max="9275" width="8.5" style="103" customWidth="1"/>
    <col min="9276" max="9279" width="0" style="103" hidden="1" customWidth="1"/>
    <col min="9280" max="9280" width="8.5" style="103" customWidth="1"/>
    <col min="9281" max="9284" width="0" style="103" hidden="1" customWidth="1"/>
    <col min="9285" max="9285" width="8.5" style="103" customWidth="1"/>
    <col min="9286" max="9289" width="0" style="103" hidden="1" customWidth="1"/>
    <col min="9290" max="9290" width="8.5" style="103" customWidth="1"/>
    <col min="9291" max="9294" width="0" style="103" hidden="1" customWidth="1"/>
    <col min="9295" max="9295" width="8.5" style="103" customWidth="1"/>
    <col min="9296" max="9299" width="0" style="103" hidden="1" customWidth="1"/>
    <col min="9300" max="9300" width="8.5" style="103" customWidth="1"/>
    <col min="9301" max="9304" width="0" style="103" hidden="1" customWidth="1"/>
    <col min="9305" max="9305" width="8.5" style="103" customWidth="1"/>
    <col min="9306" max="9309" width="0" style="103" hidden="1" customWidth="1"/>
    <col min="9310" max="9310" width="8.5" style="103" customWidth="1"/>
    <col min="9311" max="9314" width="0" style="103" hidden="1" customWidth="1"/>
    <col min="9315" max="9315" width="8.5" style="103" customWidth="1"/>
    <col min="9316" max="9319" width="0" style="103" hidden="1" customWidth="1"/>
    <col min="9320" max="9320" width="8.5" style="103" customWidth="1"/>
    <col min="9321" max="9324" width="0" style="103" hidden="1" customWidth="1"/>
    <col min="9325" max="9325" width="8.5" style="103" customWidth="1"/>
    <col min="9326" max="9329" width="0" style="103" hidden="1" customWidth="1"/>
    <col min="9330" max="9472" width="9" style="103"/>
    <col min="9473" max="9473" width="5.875" style="103" customWidth="1"/>
    <col min="9474" max="9474" width="3.25" style="103" customWidth="1"/>
    <col min="9475" max="9475" width="5.5" style="103" customWidth="1"/>
    <col min="9476" max="9476" width="8.5" style="103" customWidth="1"/>
    <col min="9477" max="9480" width="0" style="103" hidden="1" customWidth="1"/>
    <col min="9481" max="9481" width="8.5" style="103" customWidth="1"/>
    <col min="9482" max="9485" width="0" style="103" hidden="1" customWidth="1"/>
    <col min="9486" max="9486" width="8.5" style="103" customWidth="1"/>
    <col min="9487" max="9490" width="0" style="103" hidden="1" customWidth="1"/>
    <col min="9491" max="9491" width="8.5" style="103" customWidth="1"/>
    <col min="9492" max="9495" width="0" style="103" hidden="1" customWidth="1"/>
    <col min="9496" max="9496" width="8.5" style="103" customWidth="1"/>
    <col min="9497" max="9500" width="0" style="103" hidden="1" customWidth="1"/>
    <col min="9501" max="9501" width="8.5" style="103" customWidth="1"/>
    <col min="9502" max="9505" width="0" style="103" hidden="1" customWidth="1"/>
    <col min="9506" max="9506" width="8.5" style="103" customWidth="1"/>
    <col min="9507" max="9510" width="0" style="103" hidden="1" customWidth="1"/>
    <col min="9511" max="9511" width="8.5" style="103" customWidth="1"/>
    <col min="9512" max="9515" width="0" style="103" hidden="1" customWidth="1"/>
    <col min="9516" max="9516" width="8.5" style="103" customWidth="1"/>
    <col min="9517" max="9520" width="0" style="103" hidden="1" customWidth="1"/>
    <col min="9521" max="9521" width="8.5" style="103" customWidth="1"/>
    <col min="9522" max="9525" width="0" style="103" hidden="1" customWidth="1"/>
    <col min="9526" max="9526" width="8.5" style="103" customWidth="1"/>
    <col min="9527" max="9530" width="0" style="103" hidden="1" customWidth="1"/>
    <col min="9531" max="9531" width="8.5" style="103" customWidth="1"/>
    <col min="9532" max="9535" width="0" style="103" hidden="1" customWidth="1"/>
    <col min="9536" max="9536" width="8.5" style="103" customWidth="1"/>
    <col min="9537" max="9540" width="0" style="103" hidden="1" customWidth="1"/>
    <col min="9541" max="9541" width="8.5" style="103" customWidth="1"/>
    <col min="9542" max="9545" width="0" style="103" hidden="1" customWidth="1"/>
    <col min="9546" max="9546" width="8.5" style="103" customWidth="1"/>
    <col min="9547" max="9550" width="0" style="103" hidden="1" customWidth="1"/>
    <col min="9551" max="9551" width="8.5" style="103" customWidth="1"/>
    <col min="9552" max="9555" width="0" style="103" hidden="1" customWidth="1"/>
    <col min="9556" max="9556" width="8.5" style="103" customWidth="1"/>
    <col min="9557" max="9560" width="0" style="103" hidden="1" customWidth="1"/>
    <col min="9561" max="9561" width="8.5" style="103" customWidth="1"/>
    <col min="9562" max="9565" width="0" style="103" hidden="1" customWidth="1"/>
    <col min="9566" max="9566" width="8.5" style="103" customWidth="1"/>
    <col min="9567" max="9570" width="0" style="103" hidden="1" customWidth="1"/>
    <col min="9571" max="9571" width="8.5" style="103" customWidth="1"/>
    <col min="9572" max="9575" width="0" style="103" hidden="1" customWidth="1"/>
    <col min="9576" max="9576" width="8.5" style="103" customWidth="1"/>
    <col min="9577" max="9580" width="0" style="103" hidden="1" customWidth="1"/>
    <col min="9581" max="9581" width="8.5" style="103" customWidth="1"/>
    <col min="9582" max="9585" width="0" style="103" hidden="1" customWidth="1"/>
    <col min="9586" max="9728" width="9" style="103"/>
    <col min="9729" max="9729" width="5.875" style="103" customWidth="1"/>
    <col min="9730" max="9730" width="3.25" style="103" customWidth="1"/>
    <col min="9731" max="9731" width="5.5" style="103" customWidth="1"/>
    <col min="9732" max="9732" width="8.5" style="103" customWidth="1"/>
    <col min="9733" max="9736" width="0" style="103" hidden="1" customWidth="1"/>
    <col min="9737" max="9737" width="8.5" style="103" customWidth="1"/>
    <col min="9738" max="9741" width="0" style="103" hidden="1" customWidth="1"/>
    <col min="9742" max="9742" width="8.5" style="103" customWidth="1"/>
    <col min="9743" max="9746" width="0" style="103" hidden="1" customWidth="1"/>
    <col min="9747" max="9747" width="8.5" style="103" customWidth="1"/>
    <col min="9748" max="9751" width="0" style="103" hidden="1" customWidth="1"/>
    <col min="9752" max="9752" width="8.5" style="103" customWidth="1"/>
    <col min="9753" max="9756" width="0" style="103" hidden="1" customWidth="1"/>
    <col min="9757" max="9757" width="8.5" style="103" customWidth="1"/>
    <col min="9758" max="9761" width="0" style="103" hidden="1" customWidth="1"/>
    <col min="9762" max="9762" width="8.5" style="103" customWidth="1"/>
    <col min="9763" max="9766" width="0" style="103" hidden="1" customWidth="1"/>
    <col min="9767" max="9767" width="8.5" style="103" customWidth="1"/>
    <col min="9768" max="9771" width="0" style="103" hidden="1" customWidth="1"/>
    <col min="9772" max="9772" width="8.5" style="103" customWidth="1"/>
    <col min="9773" max="9776" width="0" style="103" hidden="1" customWidth="1"/>
    <col min="9777" max="9777" width="8.5" style="103" customWidth="1"/>
    <col min="9778" max="9781" width="0" style="103" hidden="1" customWidth="1"/>
    <col min="9782" max="9782" width="8.5" style="103" customWidth="1"/>
    <col min="9783" max="9786" width="0" style="103" hidden="1" customWidth="1"/>
    <col min="9787" max="9787" width="8.5" style="103" customWidth="1"/>
    <col min="9788" max="9791" width="0" style="103" hidden="1" customWidth="1"/>
    <col min="9792" max="9792" width="8.5" style="103" customWidth="1"/>
    <col min="9793" max="9796" width="0" style="103" hidden="1" customWidth="1"/>
    <col min="9797" max="9797" width="8.5" style="103" customWidth="1"/>
    <col min="9798" max="9801" width="0" style="103" hidden="1" customWidth="1"/>
    <col min="9802" max="9802" width="8.5" style="103" customWidth="1"/>
    <col min="9803" max="9806" width="0" style="103" hidden="1" customWidth="1"/>
    <col min="9807" max="9807" width="8.5" style="103" customWidth="1"/>
    <col min="9808" max="9811" width="0" style="103" hidden="1" customWidth="1"/>
    <col min="9812" max="9812" width="8.5" style="103" customWidth="1"/>
    <col min="9813" max="9816" width="0" style="103" hidden="1" customWidth="1"/>
    <col min="9817" max="9817" width="8.5" style="103" customWidth="1"/>
    <col min="9818" max="9821" width="0" style="103" hidden="1" customWidth="1"/>
    <col min="9822" max="9822" width="8.5" style="103" customWidth="1"/>
    <col min="9823" max="9826" width="0" style="103" hidden="1" customWidth="1"/>
    <col min="9827" max="9827" width="8.5" style="103" customWidth="1"/>
    <col min="9828" max="9831" width="0" style="103" hidden="1" customWidth="1"/>
    <col min="9832" max="9832" width="8.5" style="103" customWidth="1"/>
    <col min="9833" max="9836" width="0" style="103" hidden="1" customWidth="1"/>
    <col min="9837" max="9837" width="8.5" style="103" customWidth="1"/>
    <col min="9838" max="9841" width="0" style="103" hidden="1" customWidth="1"/>
    <col min="9842" max="9984" width="9" style="103"/>
    <col min="9985" max="9985" width="5.875" style="103" customWidth="1"/>
    <col min="9986" max="9986" width="3.25" style="103" customWidth="1"/>
    <col min="9987" max="9987" width="5.5" style="103" customWidth="1"/>
    <col min="9988" max="9988" width="8.5" style="103" customWidth="1"/>
    <col min="9989" max="9992" width="0" style="103" hidden="1" customWidth="1"/>
    <col min="9993" max="9993" width="8.5" style="103" customWidth="1"/>
    <col min="9994" max="9997" width="0" style="103" hidden="1" customWidth="1"/>
    <col min="9998" max="9998" width="8.5" style="103" customWidth="1"/>
    <col min="9999" max="10002" width="0" style="103" hidden="1" customWidth="1"/>
    <col min="10003" max="10003" width="8.5" style="103" customWidth="1"/>
    <col min="10004" max="10007" width="0" style="103" hidden="1" customWidth="1"/>
    <col min="10008" max="10008" width="8.5" style="103" customWidth="1"/>
    <col min="10009" max="10012" width="0" style="103" hidden="1" customWidth="1"/>
    <col min="10013" max="10013" width="8.5" style="103" customWidth="1"/>
    <col min="10014" max="10017" width="0" style="103" hidden="1" customWidth="1"/>
    <col min="10018" max="10018" width="8.5" style="103" customWidth="1"/>
    <col min="10019" max="10022" width="0" style="103" hidden="1" customWidth="1"/>
    <col min="10023" max="10023" width="8.5" style="103" customWidth="1"/>
    <col min="10024" max="10027" width="0" style="103" hidden="1" customWidth="1"/>
    <col min="10028" max="10028" width="8.5" style="103" customWidth="1"/>
    <col min="10029" max="10032" width="0" style="103" hidden="1" customWidth="1"/>
    <col min="10033" max="10033" width="8.5" style="103" customWidth="1"/>
    <col min="10034" max="10037" width="0" style="103" hidden="1" customWidth="1"/>
    <col min="10038" max="10038" width="8.5" style="103" customWidth="1"/>
    <col min="10039" max="10042" width="0" style="103" hidden="1" customWidth="1"/>
    <col min="10043" max="10043" width="8.5" style="103" customWidth="1"/>
    <col min="10044" max="10047" width="0" style="103" hidden="1" customWidth="1"/>
    <col min="10048" max="10048" width="8.5" style="103" customWidth="1"/>
    <col min="10049" max="10052" width="0" style="103" hidden="1" customWidth="1"/>
    <col min="10053" max="10053" width="8.5" style="103" customWidth="1"/>
    <col min="10054" max="10057" width="0" style="103" hidden="1" customWidth="1"/>
    <col min="10058" max="10058" width="8.5" style="103" customWidth="1"/>
    <col min="10059" max="10062" width="0" style="103" hidden="1" customWidth="1"/>
    <col min="10063" max="10063" width="8.5" style="103" customWidth="1"/>
    <col min="10064" max="10067" width="0" style="103" hidden="1" customWidth="1"/>
    <col min="10068" max="10068" width="8.5" style="103" customWidth="1"/>
    <col min="10069" max="10072" width="0" style="103" hidden="1" customWidth="1"/>
    <col min="10073" max="10073" width="8.5" style="103" customWidth="1"/>
    <col min="10074" max="10077" width="0" style="103" hidden="1" customWidth="1"/>
    <col min="10078" max="10078" width="8.5" style="103" customWidth="1"/>
    <col min="10079" max="10082" width="0" style="103" hidden="1" customWidth="1"/>
    <col min="10083" max="10083" width="8.5" style="103" customWidth="1"/>
    <col min="10084" max="10087" width="0" style="103" hidden="1" customWidth="1"/>
    <col min="10088" max="10088" width="8.5" style="103" customWidth="1"/>
    <col min="10089" max="10092" width="0" style="103" hidden="1" customWidth="1"/>
    <col min="10093" max="10093" width="8.5" style="103" customWidth="1"/>
    <col min="10094" max="10097" width="0" style="103" hidden="1" customWidth="1"/>
    <col min="10098" max="10240" width="9" style="103"/>
    <col min="10241" max="10241" width="5.875" style="103" customWidth="1"/>
    <col min="10242" max="10242" width="3.25" style="103" customWidth="1"/>
    <col min="10243" max="10243" width="5.5" style="103" customWidth="1"/>
    <col min="10244" max="10244" width="8.5" style="103" customWidth="1"/>
    <col min="10245" max="10248" width="0" style="103" hidden="1" customWidth="1"/>
    <col min="10249" max="10249" width="8.5" style="103" customWidth="1"/>
    <col min="10250" max="10253" width="0" style="103" hidden="1" customWidth="1"/>
    <col min="10254" max="10254" width="8.5" style="103" customWidth="1"/>
    <col min="10255" max="10258" width="0" style="103" hidden="1" customWidth="1"/>
    <col min="10259" max="10259" width="8.5" style="103" customWidth="1"/>
    <col min="10260" max="10263" width="0" style="103" hidden="1" customWidth="1"/>
    <col min="10264" max="10264" width="8.5" style="103" customWidth="1"/>
    <col min="10265" max="10268" width="0" style="103" hidden="1" customWidth="1"/>
    <col min="10269" max="10269" width="8.5" style="103" customWidth="1"/>
    <col min="10270" max="10273" width="0" style="103" hidden="1" customWidth="1"/>
    <col min="10274" max="10274" width="8.5" style="103" customWidth="1"/>
    <col min="10275" max="10278" width="0" style="103" hidden="1" customWidth="1"/>
    <col min="10279" max="10279" width="8.5" style="103" customWidth="1"/>
    <col min="10280" max="10283" width="0" style="103" hidden="1" customWidth="1"/>
    <col min="10284" max="10284" width="8.5" style="103" customWidth="1"/>
    <col min="10285" max="10288" width="0" style="103" hidden="1" customWidth="1"/>
    <col min="10289" max="10289" width="8.5" style="103" customWidth="1"/>
    <col min="10290" max="10293" width="0" style="103" hidden="1" customWidth="1"/>
    <col min="10294" max="10294" width="8.5" style="103" customWidth="1"/>
    <col min="10295" max="10298" width="0" style="103" hidden="1" customWidth="1"/>
    <col min="10299" max="10299" width="8.5" style="103" customWidth="1"/>
    <col min="10300" max="10303" width="0" style="103" hidden="1" customWidth="1"/>
    <col min="10304" max="10304" width="8.5" style="103" customWidth="1"/>
    <col min="10305" max="10308" width="0" style="103" hidden="1" customWidth="1"/>
    <col min="10309" max="10309" width="8.5" style="103" customWidth="1"/>
    <col min="10310" max="10313" width="0" style="103" hidden="1" customWidth="1"/>
    <col min="10314" max="10314" width="8.5" style="103" customWidth="1"/>
    <col min="10315" max="10318" width="0" style="103" hidden="1" customWidth="1"/>
    <col min="10319" max="10319" width="8.5" style="103" customWidth="1"/>
    <col min="10320" max="10323" width="0" style="103" hidden="1" customWidth="1"/>
    <col min="10324" max="10324" width="8.5" style="103" customWidth="1"/>
    <col min="10325" max="10328" width="0" style="103" hidden="1" customWidth="1"/>
    <col min="10329" max="10329" width="8.5" style="103" customWidth="1"/>
    <col min="10330" max="10333" width="0" style="103" hidden="1" customWidth="1"/>
    <col min="10334" max="10334" width="8.5" style="103" customWidth="1"/>
    <col min="10335" max="10338" width="0" style="103" hidden="1" customWidth="1"/>
    <col min="10339" max="10339" width="8.5" style="103" customWidth="1"/>
    <col min="10340" max="10343" width="0" style="103" hidden="1" customWidth="1"/>
    <col min="10344" max="10344" width="8.5" style="103" customWidth="1"/>
    <col min="10345" max="10348" width="0" style="103" hidden="1" customWidth="1"/>
    <col min="10349" max="10349" width="8.5" style="103" customWidth="1"/>
    <col min="10350" max="10353" width="0" style="103" hidden="1" customWidth="1"/>
    <col min="10354" max="10496" width="9" style="103"/>
    <col min="10497" max="10497" width="5.875" style="103" customWidth="1"/>
    <col min="10498" max="10498" width="3.25" style="103" customWidth="1"/>
    <col min="10499" max="10499" width="5.5" style="103" customWidth="1"/>
    <col min="10500" max="10500" width="8.5" style="103" customWidth="1"/>
    <col min="10501" max="10504" width="0" style="103" hidden="1" customWidth="1"/>
    <col min="10505" max="10505" width="8.5" style="103" customWidth="1"/>
    <col min="10506" max="10509" width="0" style="103" hidden="1" customWidth="1"/>
    <col min="10510" max="10510" width="8.5" style="103" customWidth="1"/>
    <col min="10511" max="10514" width="0" style="103" hidden="1" customWidth="1"/>
    <col min="10515" max="10515" width="8.5" style="103" customWidth="1"/>
    <col min="10516" max="10519" width="0" style="103" hidden="1" customWidth="1"/>
    <col min="10520" max="10520" width="8.5" style="103" customWidth="1"/>
    <col min="10521" max="10524" width="0" style="103" hidden="1" customWidth="1"/>
    <col min="10525" max="10525" width="8.5" style="103" customWidth="1"/>
    <col min="10526" max="10529" width="0" style="103" hidden="1" customWidth="1"/>
    <col min="10530" max="10530" width="8.5" style="103" customWidth="1"/>
    <col min="10531" max="10534" width="0" style="103" hidden="1" customWidth="1"/>
    <col min="10535" max="10535" width="8.5" style="103" customWidth="1"/>
    <col min="10536" max="10539" width="0" style="103" hidden="1" customWidth="1"/>
    <col min="10540" max="10540" width="8.5" style="103" customWidth="1"/>
    <col min="10541" max="10544" width="0" style="103" hidden="1" customWidth="1"/>
    <col min="10545" max="10545" width="8.5" style="103" customWidth="1"/>
    <col min="10546" max="10549" width="0" style="103" hidden="1" customWidth="1"/>
    <col min="10550" max="10550" width="8.5" style="103" customWidth="1"/>
    <col min="10551" max="10554" width="0" style="103" hidden="1" customWidth="1"/>
    <col min="10555" max="10555" width="8.5" style="103" customWidth="1"/>
    <col min="10556" max="10559" width="0" style="103" hidden="1" customWidth="1"/>
    <col min="10560" max="10560" width="8.5" style="103" customWidth="1"/>
    <col min="10561" max="10564" width="0" style="103" hidden="1" customWidth="1"/>
    <col min="10565" max="10565" width="8.5" style="103" customWidth="1"/>
    <col min="10566" max="10569" width="0" style="103" hidden="1" customWidth="1"/>
    <col min="10570" max="10570" width="8.5" style="103" customWidth="1"/>
    <col min="10571" max="10574" width="0" style="103" hidden="1" customWidth="1"/>
    <col min="10575" max="10575" width="8.5" style="103" customWidth="1"/>
    <col min="10576" max="10579" width="0" style="103" hidden="1" customWidth="1"/>
    <col min="10580" max="10580" width="8.5" style="103" customWidth="1"/>
    <col min="10581" max="10584" width="0" style="103" hidden="1" customWidth="1"/>
    <col min="10585" max="10585" width="8.5" style="103" customWidth="1"/>
    <col min="10586" max="10589" width="0" style="103" hidden="1" customWidth="1"/>
    <col min="10590" max="10590" width="8.5" style="103" customWidth="1"/>
    <col min="10591" max="10594" width="0" style="103" hidden="1" customWidth="1"/>
    <col min="10595" max="10595" width="8.5" style="103" customWidth="1"/>
    <col min="10596" max="10599" width="0" style="103" hidden="1" customWidth="1"/>
    <col min="10600" max="10600" width="8.5" style="103" customWidth="1"/>
    <col min="10601" max="10604" width="0" style="103" hidden="1" customWidth="1"/>
    <col min="10605" max="10605" width="8.5" style="103" customWidth="1"/>
    <col min="10606" max="10609" width="0" style="103" hidden="1" customWidth="1"/>
    <col min="10610" max="10752" width="9" style="103"/>
    <col min="10753" max="10753" width="5.875" style="103" customWidth="1"/>
    <col min="10754" max="10754" width="3.25" style="103" customWidth="1"/>
    <col min="10755" max="10755" width="5.5" style="103" customWidth="1"/>
    <col min="10756" max="10756" width="8.5" style="103" customWidth="1"/>
    <col min="10757" max="10760" width="0" style="103" hidden="1" customWidth="1"/>
    <col min="10761" max="10761" width="8.5" style="103" customWidth="1"/>
    <col min="10762" max="10765" width="0" style="103" hidden="1" customWidth="1"/>
    <col min="10766" max="10766" width="8.5" style="103" customWidth="1"/>
    <col min="10767" max="10770" width="0" style="103" hidden="1" customWidth="1"/>
    <col min="10771" max="10771" width="8.5" style="103" customWidth="1"/>
    <col min="10772" max="10775" width="0" style="103" hidden="1" customWidth="1"/>
    <col min="10776" max="10776" width="8.5" style="103" customWidth="1"/>
    <col min="10777" max="10780" width="0" style="103" hidden="1" customWidth="1"/>
    <col min="10781" max="10781" width="8.5" style="103" customWidth="1"/>
    <col min="10782" max="10785" width="0" style="103" hidden="1" customWidth="1"/>
    <col min="10786" max="10786" width="8.5" style="103" customWidth="1"/>
    <col min="10787" max="10790" width="0" style="103" hidden="1" customWidth="1"/>
    <col min="10791" max="10791" width="8.5" style="103" customWidth="1"/>
    <col min="10792" max="10795" width="0" style="103" hidden="1" customWidth="1"/>
    <col min="10796" max="10796" width="8.5" style="103" customWidth="1"/>
    <col min="10797" max="10800" width="0" style="103" hidden="1" customWidth="1"/>
    <col min="10801" max="10801" width="8.5" style="103" customWidth="1"/>
    <col min="10802" max="10805" width="0" style="103" hidden="1" customWidth="1"/>
    <col min="10806" max="10806" width="8.5" style="103" customWidth="1"/>
    <col min="10807" max="10810" width="0" style="103" hidden="1" customWidth="1"/>
    <col min="10811" max="10811" width="8.5" style="103" customWidth="1"/>
    <col min="10812" max="10815" width="0" style="103" hidden="1" customWidth="1"/>
    <col min="10816" max="10816" width="8.5" style="103" customWidth="1"/>
    <col min="10817" max="10820" width="0" style="103" hidden="1" customWidth="1"/>
    <col min="10821" max="10821" width="8.5" style="103" customWidth="1"/>
    <col min="10822" max="10825" width="0" style="103" hidden="1" customWidth="1"/>
    <col min="10826" max="10826" width="8.5" style="103" customWidth="1"/>
    <col min="10827" max="10830" width="0" style="103" hidden="1" customWidth="1"/>
    <col min="10831" max="10831" width="8.5" style="103" customWidth="1"/>
    <col min="10832" max="10835" width="0" style="103" hidden="1" customWidth="1"/>
    <col min="10836" max="10836" width="8.5" style="103" customWidth="1"/>
    <col min="10837" max="10840" width="0" style="103" hidden="1" customWidth="1"/>
    <col min="10841" max="10841" width="8.5" style="103" customWidth="1"/>
    <col min="10842" max="10845" width="0" style="103" hidden="1" customWidth="1"/>
    <col min="10846" max="10846" width="8.5" style="103" customWidth="1"/>
    <col min="10847" max="10850" width="0" style="103" hidden="1" customWidth="1"/>
    <col min="10851" max="10851" width="8.5" style="103" customWidth="1"/>
    <col min="10852" max="10855" width="0" style="103" hidden="1" customWidth="1"/>
    <col min="10856" max="10856" width="8.5" style="103" customWidth="1"/>
    <col min="10857" max="10860" width="0" style="103" hidden="1" customWidth="1"/>
    <col min="10861" max="10861" width="8.5" style="103" customWidth="1"/>
    <col min="10862" max="10865" width="0" style="103" hidden="1" customWidth="1"/>
    <col min="10866" max="11008" width="9" style="103"/>
    <col min="11009" max="11009" width="5.875" style="103" customWidth="1"/>
    <col min="11010" max="11010" width="3.25" style="103" customWidth="1"/>
    <col min="11011" max="11011" width="5.5" style="103" customWidth="1"/>
    <col min="11012" max="11012" width="8.5" style="103" customWidth="1"/>
    <col min="11013" max="11016" width="0" style="103" hidden="1" customWidth="1"/>
    <col min="11017" max="11017" width="8.5" style="103" customWidth="1"/>
    <col min="11018" max="11021" width="0" style="103" hidden="1" customWidth="1"/>
    <col min="11022" max="11022" width="8.5" style="103" customWidth="1"/>
    <col min="11023" max="11026" width="0" style="103" hidden="1" customWidth="1"/>
    <col min="11027" max="11027" width="8.5" style="103" customWidth="1"/>
    <col min="11028" max="11031" width="0" style="103" hidden="1" customWidth="1"/>
    <col min="11032" max="11032" width="8.5" style="103" customWidth="1"/>
    <col min="11033" max="11036" width="0" style="103" hidden="1" customWidth="1"/>
    <col min="11037" max="11037" width="8.5" style="103" customWidth="1"/>
    <col min="11038" max="11041" width="0" style="103" hidden="1" customWidth="1"/>
    <col min="11042" max="11042" width="8.5" style="103" customWidth="1"/>
    <col min="11043" max="11046" width="0" style="103" hidden="1" customWidth="1"/>
    <col min="11047" max="11047" width="8.5" style="103" customWidth="1"/>
    <col min="11048" max="11051" width="0" style="103" hidden="1" customWidth="1"/>
    <col min="11052" max="11052" width="8.5" style="103" customWidth="1"/>
    <col min="11053" max="11056" width="0" style="103" hidden="1" customWidth="1"/>
    <col min="11057" max="11057" width="8.5" style="103" customWidth="1"/>
    <col min="11058" max="11061" width="0" style="103" hidden="1" customWidth="1"/>
    <col min="11062" max="11062" width="8.5" style="103" customWidth="1"/>
    <col min="11063" max="11066" width="0" style="103" hidden="1" customWidth="1"/>
    <col min="11067" max="11067" width="8.5" style="103" customWidth="1"/>
    <col min="11068" max="11071" width="0" style="103" hidden="1" customWidth="1"/>
    <col min="11072" max="11072" width="8.5" style="103" customWidth="1"/>
    <col min="11073" max="11076" width="0" style="103" hidden="1" customWidth="1"/>
    <col min="11077" max="11077" width="8.5" style="103" customWidth="1"/>
    <col min="11078" max="11081" width="0" style="103" hidden="1" customWidth="1"/>
    <col min="11082" max="11082" width="8.5" style="103" customWidth="1"/>
    <col min="11083" max="11086" width="0" style="103" hidden="1" customWidth="1"/>
    <col min="11087" max="11087" width="8.5" style="103" customWidth="1"/>
    <col min="11088" max="11091" width="0" style="103" hidden="1" customWidth="1"/>
    <col min="11092" max="11092" width="8.5" style="103" customWidth="1"/>
    <col min="11093" max="11096" width="0" style="103" hidden="1" customWidth="1"/>
    <col min="11097" max="11097" width="8.5" style="103" customWidth="1"/>
    <col min="11098" max="11101" width="0" style="103" hidden="1" customWidth="1"/>
    <col min="11102" max="11102" width="8.5" style="103" customWidth="1"/>
    <col min="11103" max="11106" width="0" style="103" hidden="1" customWidth="1"/>
    <col min="11107" max="11107" width="8.5" style="103" customWidth="1"/>
    <col min="11108" max="11111" width="0" style="103" hidden="1" customWidth="1"/>
    <col min="11112" max="11112" width="8.5" style="103" customWidth="1"/>
    <col min="11113" max="11116" width="0" style="103" hidden="1" customWidth="1"/>
    <col min="11117" max="11117" width="8.5" style="103" customWidth="1"/>
    <col min="11118" max="11121" width="0" style="103" hidden="1" customWidth="1"/>
    <col min="11122" max="11264" width="9" style="103"/>
    <col min="11265" max="11265" width="5.875" style="103" customWidth="1"/>
    <col min="11266" max="11266" width="3.25" style="103" customWidth="1"/>
    <col min="11267" max="11267" width="5.5" style="103" customWidth="1"/>
    <col min="11268" max="11268" width="8.5" style="103" customWidth="1"/>
    <col min="11269" max="11272" width="0" style="103" hidden="1" customWidth="1"/>
    <col min="11273" max="11273" width="8.5" style="103" customWidth="1"/>
    <col min="11274" max="11277" width="0" style="103" hidden="1" customWidth="1"/>
    <col min="11278" max="11278" width="8.5" style="103" customWidth="1"/>
    <col min="11279" max="11282" width="0" style="103" hidden="1" customWidth="1"/>
    <col min="11283" max="11283" width="8.5" style="103" customWidth="1"/>
    <col min="11284" max="11287" width="0" style="103" hidden="1" customWidth="1"/>
    <col min="11288" max="11288" width="8.5" style="103" customWidth="1"/>
    <col min="11289" max="11292" width="0" style="103" hidden="1" customWidth="1"/>
    <col min="11293" max="11293" width="8.5" style="103" customWidth="1"/>
    <col min="11294" max="11297" width="0" style="103" hidden="1" customWidth="1"/>
    <col min="11298" max="11298" width="8.5" style="103" customWidth="1"/>
    <col min="11299" max="11302" width="0" style="103" hidden="1" customWidth="1"/>
    <col min="11303" max="11303" width="8.5" style="103" customWidth="1"/>
    <col min="11304" max="11307" width="0" style="103" hidden="1" customWidth="1"/>
    <col min="11308" max="11308" width="8.5" style="103" customWidth="1"/>
    <col min="11309" max="11312" width="0" style="103" hidden="1" customWidth="1"/>
    <col min="11313" max="11313" width="8.5" style="103" customWidth="1"/>
    <col min="11314" max="11317" width="0" style="103" hidden="1" customWidth="1"/>
    <col min="11318" max="11318" width="8.5" style="103" customWidth="1"/>
    <col min="11319" max="11322" width="0" style="103" hidden="1" customWidth="1"/>
    <col min="11323" max="11323" width="8.5" style="103" customWidth="1"/>
    <col min="11324" max="11327" width="0" style="103" hidden="1" customWidth="1"/>
    <col min="11328" max="11328" width="8.5" style="103" customWidth="1"/>
    <col min="11329" max="11332" width="0" style="103" hidden="1" customWidth="1"/>
    <col min="11333" max="11333" width="8.5" style="103" customWidth="1"/>
    <col min="11334" max="11337" width="0" style="103" hidden="1" customWidth="1"/>
    <col min="11338" max="11338" width="8.5" style="103" customWidth="1"/>
    <col min="11339" max="11342" width="0" style="103" hidden="1" customWidth="1"/>
    <col min="11343" max="11343" width="8.5" style="103" customWidth="1"/>
    <col min="11344" max="11347" width="0" style="103" hidden="1" customWidth="1"/>
    <col min="11348" max="11348" width="8.5" style="103" customWidth="1"/>
    <col min="11349" max="11352" width="0" style="103" hidden="1" customWidth="1"/>
    <col min="11353" max="11353" width="8.5" style="103" customWidth="1"/>
    <col min="11354" max="11357" width="0" style="103" hidden="1" customWidth="1"/>
    <col min="11358" max="11358" width="8.5" style="103" customWidth="1"/>
    <col min="11359" max="11362" width="0" style="103" hidden="1" customWidth="1"/>
    <col min="11363" max="11363" width="8.5" style="103" customWidth="1"/>
    <col min="11364" max="11367" width="0" style="103" hidden="1" customWidth="1"/>
    <col min="11368" max="11368" width="8.5" style="103" customWidth="1"/>
    <col min="11369" max="11372" width="0" style="103" hidden="1" customWidth="1"/>
    <col min="11373" max="11373" width="8.5" style="103" customWidth="1"/>
    <col min="11374" max="11377" width="0" style="103" hidden="1" customWidth="1"/>
    <col min="11378" max="11520" width="9" style="103"/>
    <col min="11521" max="11521" width="5.875" style="103" customWidth="1"/>
    <col min="11522" max="11522" width="3.25" style="103" customWidth="1"/>
    <col min="11523" max="11523" width="5.5" style="103" customWidth="1"/>
    <col min="11524" max="11524" width="8.5" style="103" customWidth="1"/>
    <col min="11525" max="11528" width="0" style="103" hidden="1" customWidth="1"/>
    <col min="11529" max="11529" width="8.5" style="103" customWidth="1"/>
    <col min="11530" max="11533" width="0" style="103" hidden="1" customWidth="1"/>
    <col min="11534" max="11534" width="8.5" style="103" customWidth="1"/>
    <col min="11535" max="11538" width="0" style="103" hidden="1" customWidth="1"/>
    <col min="11539" max="11539" width="8.5" style="103" customWidth="1"/>
    <col min="11540" max="11543" width="0" style="103" hidden="1" customWidth="1"/>
    <col min="11544" max="11544" width="8.5" style="103" customWidth="1"/>
    <col min="11545" max="11548" width="0" style="103" hidden="1" customWidth="1"/>
    <col min="11549" max="11549" width="8.5" style="103" customWidth="1"/>
    <col min="11550" max="11553" width="0" style="103" hidden="1" customWidth="1"/>
    <col min="11554" max="11554" width="8.5" style="103" customWidth="1"/>
    <col min="11555" max="11558" width="0" style="103" hidden="1" customWidth="1"/>
    <col min="11559" max="11559" width="8.5" style="103" customWidth="1"/>
    <col min="11560" max="11563" width="0" style="103" hidden="1" customWidth="1"/>
    <col min="11564" max="11564" width="8.5" style="103" customWidth="1"/>
    <col min="11565" max="11568" width="0" style="103" hidden="1" customWidth="1"/>
    <col min="11569" max="11569" width="8.5" style="103" customWidth="1"/>
    <col min="11570" max="11573" width="0" style="103" hidden="1" customWidth="1"/>
    <col min="11574" max="11574" width="8.5" style="103" customWidth="1"/>
    <col min="11575" max="11578" width="0" style="103" hidden="1" customWidth="1"/>
    <col min="11579" max="11579" width="8.5" style="103" customWidth="1"/>
    <col min="11580" max="11583" width="0" style="103" hidden="1" customWidth="1"/>
    <col min="11584" max="11584" width="8.5" style="103" customWidth="1"/>
    <col min="11585" max="11588" width="0" style="103" hidden="1" customWidth="1"/>
    <col min="11589" max="11589" width="8.5" style="103" customWidth="1"/>
    <col min="11590" max="11593" width="0" style="103" hidden="1" customWidth="1"/>
    <col min="11594" max="11594" width="8.5" style="103" customWidth="1"/>
    <col min="11595" max="11598" width="0" style="103" hidden="1" customWidth="1"/>
    <col min="11599" max="11599" width="8.5" style="103" customWidth="1"/>
    <col min="11600" max="11603" width="0" style="103" hidden="1" customWidth="1"/>
    <col min="11604" max="11604" width="8.5" style="103" customWidth="1"/>
    <col min="11605" max="11608" width="0" style="103" hidden="1" customWidth="1"/>
    <col min="11609" max="11609" width="8.5" style="103" customWidth="1"/>
    <col min="11610" max="11613" width="0" style="103" hidden="1" customWidth="1"/>
    <col min="11614" max="11614" width="8.5" style="103" customWidth="1"/>
    <col min="11615" max="11618" width="0" style="103" hidden="1" customWidth="1"/>
    <col min="11619" max="11619" width="8.5" style="103" customWidth="1"/>
    <col min="11620" max="11623" width="0" style="103" hidden="1" customWidth="1"/>
    <col min="11624" max="11624" width="8.5" style="103" customWidth="1"/>
    <col min="11625" max="11628" width="0" style="103" hidden="1" customWidth="1"/>
    <col min="11629" max="11629" width="8.5" style="103" customWidth="1"/>
    <col min="11630" max="11633" width="0" style="103" hidden="1" customWidth="1"/>
    <col min="11634" max="11776" width="9" style="103"/>
    <col min="11777" max="11777" width="5.875" style="103" customWidth="1"/>
    <col min="11778" max="11778" width="3.25" style="103" customWidth="1"/>
    <col min="11779" max="11779" width="5.5" style="103" customWidth="1"/>
    <col min="11780" max="11780" width="8.5" style="103" customWidth="1"/>
    <col min="11781" max="11784" width="0" style="103" hidden="1" customWidth="1"/>
    <col min="11785" max="11785" width="8.5" style="103" customWidth="1"/>
    <col min="11786" max="11789" width="0" style="103" hidden="1" customWidth="1"/>
    <col min="11790" max="11790" width="8.5" style="103" customWidth="1"/>
    <col min="11791" max="11794" width="0" style="103" hidden="1" customWidth="1"/>
    <col min="11795" max="11795" width="8.5" style="103" customWidth="1"/>
    <col min="11796" max="11799" width="0" style="103" hidden="1" customWidth="1"/>
    <col min="11800" max="11800" width="8.5" style="103" customWidth="1"/>
    <col min="11801" max="11804" width="0" style="103" hidden="1" customWidth="1"/>
    <col min="11805" max="11805" width="8.5" style="103" customWidth="1"/>
    <col min="11806" max="11809" width="0" style="103" hidden="1" customWidth="1"/>
    <col min="11810" max="11810" width="8.5" style="103" customWidth="1"/>
    <col min="11811" max="11814" width="0" style="103" hidden="1" customWidth="1"/>
    <col min="11815" max="11815" width="8.5" style="103" customWidth="1"/>
    <col min="11816" max="11819" width="0" style="103" hidden="1" customWidth="1"/>
    <col min="11820" max="11820" width="8.5" style="103" customWidth="1"/>
    <col min="11821" max="11824" width="0" style="103" hidden="1" customWidth="1"/>
    <col min="11825" max="11825" width="8.5" style="103" customWidth="1"/>
    <col min="11826" max="11829" width="0" style="103" hidden="1" customWidth="1"/>
    <col min="11830" max="11830" width="8.5" style="103" customWidth="1"/>
    <col min="11831" max="11834" width="0" style="103" hidden="1" customWidth="1"/>
    <col min="11835" max="11835" width="8.5" style="103" customWidth="1"/>
    <col min="11836" max="11839" width="0" style="103" hidden="1" customWidth="1"/>
    <col min="11840" max="11840" width="8.5" style="103" customWidth="1"/>
    <col min="11841" max="11844" width="0" style="103" hidden="1" customWidth="1"/>
    <col min="11845" max="11845" width="8.5" style="103" customWidth="1"/>
    <col min="11846" max="11849" width="0" style="103" hidden="1" customWidth="1"/>
    <col min="11850" max="11850" width="8.5" style="103" customWidth="1"/>
    <col min="11851" max="11854" width="0" style="103" hidden="1" customWidth="1"/>
    <col min="11855" max="11855" width="8.5" style="103" customWidth="1"/>
    <col min="11856" max="11859" width="0" style="103" hidden="1" customWidth="1"/>
    <col min="11860" max="11860" width="8.5" style="103" customWidth="1"/>
    <col min="11861" max="11864" width="0" style="103" hidden="1" customWidth="1"/>
    <col min="11865" max="11865" width="8.5" style="103" customWidth="1"/>
    <col min="11866" max="11869" width="0" style="103" hidden="1" customWidth="1"/>
    <col min="11870" max="11870" width="8.5" style="103" customWidth="1"/>
    <col min="11871" max="11874" width="0" style="103" hidden="1" customWidth="1"/>
    <col min="11875" max="11875" width="8.5" style="103" customWidth="1"/>
    <col min="11876" max="11879" width="0" style="103" hidden="1" customWidth="1"/>
    <col min="11880" max="11880" width="8.5" style="103" customWidth="1"/>
    <col min="11881" max="11884" width="0" style="103" hidden="1" customWidth="1"/>
    <col min="11885" max="11885" width="8.5" style="103" customWidth="1"/>
    <col min="11886" max="11889" width="0" style="103" hidden="1" customWidth="1"/>
    <col min="11890" max="12032" width="9" style="103"/>
    <col min="12033" max="12033" width="5.875" style="103" customWidth="1"/>
    <col min="12034" max="12034" width="3.25" style="103" customWidth="1"/>
    <col min="12035" max="12035" width="5.5" style="103" customWidth="1"/>
    <col min="12036" max="12036" width="8.5" style="103" customWidth="1"/>
    <col min="12037" max="12040" width="0" style="103" hidden="1" customWidth="1"/>
    <col min="12041" max="12041" width="8.5" style="103" customWidth="1"/>
    <col min="12042" max="12045" width="0" style="103" hidden="1" customWidth="1"/>
    <col min="12046" max="12046" width="8.5" style="103" customWidth="1"/>
    <col min="12047" max="12050" width="0" style="103" hidden="1" customWidth="1"/>
    <col min="12051" max="12051" width="8.5" style="103" customWidth="1"/>
    <col min="12052" max="12055" width="0" style="103" hidden="1" customWidth="1"/>
    <col min="12056" max="12056" width="8.5" style="103" customWidth="1"/>
    <col min="12057" max="12060" width="0" style="103" hidden="1" customWidth="1"/>
    <col min="12061" max="12061" width="8.5" style="103" customWidth="1"/>
    <col min="12062" max="12065" width="0" style="103" hidden="1" customWidth="1"/>
    <col min="12066" max="12066" width="8.5" style="103" customWidth="1"/>
    <col min="12067" max="12070" width="0" style="103" hidden="1" customWidth="1"/>
    <col min="12071" max="12071" width="8.5" style="103" customWidth="1"/>
    <col min="12072" max="12075" width="0" style="103" hidden="1" customWidth="1"/>
    <col min="12076" max="12076" width="8.5" style="103" customWidth="1"/>
    <col min="12077" max="12080" width="0" style="103" hidden="1" customWidth="1"/>
    <col min="12081" max="12081" width="8.5" style="103" customWidth="1"/>
    <col min="12082" max="12085" width="0" style="103" hidden="1" customWidth="1"/>
    <col min="12086" max="12086" width="8.5" style="103" customWidth="1"/>
    <col min="12087" max="12090" width="0" style="103" hidden="1" customWidth="1"/>
    <col min="12091" max="12091" width="8.5" style="103" customWidth="1"/>
    <col min="12092" max="12095" width="0" style="103" hidden="1" customWidth="1"/>
    <col min="12096" max="12096" width="8.5" style="103" customWidth="1"/>
    <col min="12097" max="12100" width="0" style="103" hidden="1" customWidth="1"/>
    <col min="12101" max="12101" width="8.5" style="103" customWidth="1"/>
    <col min="12102" max="12105" width="0" style="103" hidden="1" customWidth="1"/>
    <col min="12106" max="12106" width="8.5" style="103" customWidth="1"/>
    <col min="12107" max="12110" width="0" style="103" hidden="1" customWidth="1"/>
    <col min="12111" max="12111" width="8.5" style="103" customWidth="1"/>
    <col min="12112" max="12115" width="0" style="103" hidden="1" customWidth="1"/>
    <col min="12116" max="12116" width="8.5" style="103" customWidth="1"/>
    <col min="12117" max="12120" width="0" style="103" hidden="1" customWidth="1"/>
    <col min="12121" max="12121" width="8.5" style="103" customWidth="1"/>
    <col min="12122" max="12125" width="0" style="103" hidden="1" customWidth="1"/>
    <col min="12126" max="12126" width="8.5" style="103" customWidth="1"/>
    <col min="12127" max="12130" width="0" style="103" hidden="1" customWidth="1"/>
    <col min="12131" max="12131" width="8.5" style="103" customWidth="1"/>
    <col min="12132" max="12135" width="0" style="103" hidden="1" customWidth="1"/>
    <col min="12136" max="12136" width="8.5" style="103" customWidth="1"/>
    <col min="12137" max="12140" width="0" style="103" hidden="1" customWidth="1"/>
    <col min="12141" max="12141" width="8.5" style="103" customWidth="1"/>
    <col min="12142" max="12145" width="0" style="103" hidden="1" customWidth="1"/>
    <col min="12146" max="12288" width="9" style="103"/>
    <col min="12289" max="12289" width="5.875" style="103" customWidth="1"/>
    <col min="12290" max="12290" width="3.25" style="103" customWidth="1"/>
    <col min="12291" max="12291" width="5.5" style="103" customWidth="1"/>
    <col min="12292" max="12292" width="8.5" style="103" customWidth="1"/>
    <col min="12293" max="12296" width="0" style="103" hidden="1" customWidth="1"/>
    <col min="12297" max="12297" width="8.5" style="103" customWidth="1"/>
    <col min="12298" max="12301" width="0" style="103" hidden="1" customWidth="1"/>
    <col min="12302" max="12302" width="8.5" style="103" customWidth="1"/>
    <col min="12303" max="12306" width="0" style="103" hidden="1" customWidth="1"/>
    <col min="12307" max="12307" width="8.5" style="103" customWidth="1"/>
    <col min="12308" max="12311" width="0" style="103" hidden="1" customWidth="1"/>
    <col min="12312" max="12312" width="8.5" style="103" customWidth="1"/>
    <col min="12313" max="12316" width="0" style="103" hidden="1" customWidth="1"/>
    <col min="12317" max="12317" width="8.5" style="103" customWidth="1"/>
    <col min="12318" max="12321" width="0" style="103" hidden="1" customWidth="1"/>
    <col min="12322" max="12322" width="8.5" style="103" customWidth="1"/>
    <col min="12323" max="12326" width="0" style="103" hidden="1" customWidth="1"/>
    <col min="12327" max="12327" width="8.5" style="103" customWidth="1"/>
    <col min="12328" max="12331" width="0" style="103" hidden="1" customWidth="1"/>
    <col min="12332" max="12332" width="8.5" style="103" customWidth="1"/>
    <col min="12333" max="12336" width="0" style="103" hidden="1" customWidth="1"/>
    <col min="12337" max="12337" width="8.5" style="103" customWidth="1"/>
    <col min="12338" max="12341" width="0" style="103" hidden="1" customWidth="1"/>
    <col min="12342" max="12342" width="8.5" style="103" customWidth="1"/>
    <col min="12343" max="12346" width="0" style="103" hidden="1" customWidth="1"/>
    <col min="12347" max="12347" width="8.5" style="103" customWidth="1"/>
    <col min="12348" max="12351" width="0" style="103" hidden="1" customWidth="1"/>
    <col min="12352" max="12352" width="8.5" style="103" customWidth="1"/>
    <col min="12353" max="12356" width="0" style="103" hidden="1" customWidth="1"/>
    <col min="12357" max="12357" width="8.5" style="103" customWidth="1"/>
    <col min="12358" max="12361" width="0" style="103" hidden="1" customWidth="1"/>
    <col min="12362" max="12362" width="8.5" style="103" customWidth="1"/>
    <col min="12363" max="12366" width="0" style="103" hidden="1" customWidth="1"/>
    <col min="12367" max="12367" width="8.5" style="103" customWidth="1"/>
    <col min="12368" max="12371" width="0" style="103" hidden="1" customWidth="1"/>
    <col min="12372" max="12372" width="8.5" style="103" customWidth="1"/>
    <col min="12373" max="12376" width="0" style="103" hidden="1" customWidth="1"/>
    <col min="12377" max="12377" width="8.5" style="103" customWidth="1"/>
    <col min="12378" max="12381" width="0" style="103" hidden="1" customWidth="1"/>
    <col min="12382" max="12382" width="8.5" style="103" customWidth="1"/>
    <col min="12383" max="12386" width="0" style="103" hidden="1" customWidth="1"/>
    <col min="12387" max="12387" width="8.5" style="103" customWidth="1"/>
    <col min="12388" max="12391" width="0" style="103" hidden="1" customWidth="1"/>
    <col min="12392" max="12392" width="8.5" style="103" customWidth="1"/>
    <col min="12393" max="12396" width="0" style="103" hidden="1" customWidth="1"/>
    <col min="12397" max="12397" width="8.5" style="103" customWidth="1"/>
    <col min="12398" max="12401" width="0" style="103" hidden="1" customWidth="1"/>
    <col min="12402" max="12544" width="9" style="103"/>
    <col min="12545" max="12545" width="5.875" style="103" customWidth="1"/>
    <col min="12546" max="12546" width="3.25" style="103" customWidth="1"/>
    <col min="12547" max="12547" width="5.5" style="103" customWidth="1"/>
    <col min="12548" max="12548" width="8.5" style="103" customWidth="1"/>
    <col min="12549" max="12552" width="0" style="103" hidden="1" customWidth="1"/>
    <col min="12553" max="12553" width="8.5" style="103" customWidth="1"/>
    <col min="12554" max="12557" width="0" style="103" hidden="1" customWidth="1"/>
    <col min="12558" max="12558" width="8.5" style="103" customWidth="1"/>
    <col min="12559" max="12562" width="0" style="103" hidden="1" customWidth="1"/>
    <col min="12563" max="12563" width="8.5" style="103" customWidth="1"/>
    <col min="12564" max="12567" width="0" style="103" hidden="1" customWidth="1"/>
    <col min="12568" max="12568" width="8.5" style="103" customWidth="1"/>
    <col min="12569" max="12572" width="0" style="103" hidden="1" customWidth="1"/>
    <col min="12573" max="12573" width="8.5" style="103" customWidth="1"/>
    <col min="12574" max="12577" width="0" style="103" hidden="1" customWidth="1"/>
    <col min="12578" max="12578" width="8.5" style="103" customWidth="1"/>
    <col min="12579" max="12582" width="0" style="103" hidden="1" customWidth="1"/>
    <col min="12583" max="12583" width="8.5" style="103" customWidth="1"/>
    <col min="12584" max="12587" width="0" style="103" hidden="1" customWidth="1"/>
    <col min="12588" max="12588" width="8.5" style="103" customWidth="1"/>
    <col min="12589" max="12592" width="0" style="103" hidden="1" customWidth="1"/>
    <col min="12593" max="12593" width="8.5" style="103" customWidth="1"/>
    <col min="12594" max="12597" width="0" style="103" hidden="1" customWidth="1"/>
    <col min="12598" max="12598" width="8.5" style="103" customWidth="1"/>
    <col min="12599" max="12602" width="0" style="103" hidden="1" customWidth="1"/>
    <col min="12603" max="12603" width="8.5" style="103" customWidth="1"/>
    <col min="12604" max="12607" width="0" style="103" hidden="1" customWidth="1"/>
    <col min="12608" max="12608" width="8.5" style="103" customWidth="1"/>
    <col min="12609" max="12612" width="0" style="103" hidden="1" customWidth="1"/>
    <col min="12613" max="12613" width="8.5" style="103" customWidth="1"/>
    <col min="12614" max="12617" width="0" style="103" hidden="1" customWidth="1"/>
    <col min="12618" max="12618" width="8.5" style="103" customWidth="1"/>
    <col min="12619" max="12622" width="0" style="103" hidden="1" customWidth="1"/>
    <col min="12623" max="12623" width="8.5" style="103" customWidth="1"/>
    <col min="12624" max="12627" width="0" style="103" hidden="1" customWidth="1"/>
    <col min="12628" max="12628" width="8.5" style="103" customWidth="1"/>
    <col min="12629" max="12632" width="0" style="103" hidden="1" customWidth="1"/>
    <col min="12633" max="12633" width="8.5" style="103" customWidth="1"/>
    <col min="12634" max="12637" width="0" style="103" hidden="1" customWidth="1"/>
    <col min="12638" max="12638" width="8.5" style="103" customWidth="1"/>
    <col min="12639" max="12642" width="0" style="103" hidden="1" customWidth="1"/>
    <col min="12643" max="12643" width="8.5" style="103" customWidth="1"/>
    <col min="12644" max="12647" width="0" style="103" hidden="1" customWidth="1"/>
    <col min="12648" max="12648" width="8.5" style="103" customWidth="1"/>
    <col min="12649" max="12652" width="0" style="103" hidden="1" customWidth="1"/>
    <col min="12653" max="12653" width="8.5" style="103" customWidth="1"/>
    <col min="12654" max="12657" width="0" style="103" hidden="1" customWidth="1"/>
    <col min="12658" max="12800" width="9" style="103"/>
    <col min="12801" max="12801" width="5.875" style="103" customWidth="1"/>
    <col min="12802" max="12802" width="3.25" style="103" customWidth="1"/>
    <col min="12803" max="12803" width="5.5" style="103" customWidth="1"/>
    <col min="12804" max="12804" width="8.5" style="103" customWidth="1"/>
    <col min="12805" max="12808" width="0" style="103" hidden="1" customWidth="1"/>
    <col min="12809" max="12809" width="8.5" style="103" customWidth="1"/>
    <col min="12810" max="12813" width="0" style="103" hidden="1" customWidth="1"/>
    <col min="12814" max="12814" width="8.5" style="103" customWidth="1"/>
    <col min="12815" max="12818" width="0" style="103" hidden="1" customWidth="1"/>
    <col min="12819" max="12819" width="8.5" style="103" customWidth="1"/>
    <col min="12820" max="12823" width="0" style="103" hidden="1" customWidth="1"/>
    <col min="12824" max="12824" width="8.5" style="103" customWidth="1"/>
    <col min="12825" max="12828" width="0" style="103" hidden="1" customWidth="1"/>
    <col min="12829" max="12829" width="8.5" style="103" customWidth="1"/>
    <col min="12830" max="12833" width="0" style="103" hidden="1" customWidth="1"/>
    <col min="12834" max="12834" width="8.5" style="103" customWidth="1"/>
    <col min="12835" max="12838" width="0" style="103" hidden="1" customWidth="1"/>
    <col min="12839" max="12839" width="8.5" style="103" customWidth="1"/>
    <col min="12840" max="12843" width="0" style="103" hidden="1" customWidth="1"/>
    <col min="12844" max="12844" width="8.5" style="103" customWidth="1"/>
    <col min="12845" max="12848" width="0" style="103" hidden="1" customWidth="1"/>
    <col min="12849" max="12849" width="8.5" style="103" customWidth="1"/>
    <col min="12850" max="12853" width="0" style="103" hidden="1" customWidth="1"/>
    <col min="12854" max="12854" width="8.5" style="103" customWidth="1"/>
    <col min="12855" max="12858" width="0" style="103" hidden="1" customWidth="1"/>
    <col min="12859" max="12859" width="8.5" style="103" customWidth="1"/>
    <col min="12860" max="12863" width="0" style="103" hidden="1" customWidth="1"/>
    <col min="12864" max="12864" width="8.5" style="103" customWidth="1"/>
    <col min="12865" max="12868" width="0" style="103" hidden="1" customWidth="1"/>
    <col min="12869" max="12869" width="8.5" style="103" customWidth="1"/>
    <col min="12870" max="12873" width="0" style="103" hidden="1" customWidth="1"/>
    <col min="12874" max="12874" width="8.5" style="103" customWidth="1"/>
    <col min="12875" max="12878" width="0" style="103" hidden="1" customWidth="1"/>
    <col min="12879" max="12879" width="8.5" style="103" customWidth="1"/>
    <col min="12880" max="12883" width="0" style="103" hidden="1" customWidth="1"/>
    <col min="12884" max="12884" width="8.5" style="103" customWidth="1"/>
    <col min="12885" max="12888" width="0" style="103" hidden="1" customWidth="1"/>
    <col min="12889" max="12889" width="8.5" style="103" customWidth="1"/>
    <col min="12890" max="12893" width="0" style="103" hidden="1" customWidth="1"/>
    <col min="12894" max="12894" width="8.5" style="103" customWidth="1"/>
    <col min="12895" max="12898" width="0" style="103" hidden="1" customWidth="1"/>
    <col min="12899" max="12899" width="8.5" style="103" customWidth="1"/>
    <col min="12900" max="12903" width="0" style="103" hidden="1" customWidth="1"/>
    <col min="12904" max="12904" width="8.5" style="103" customWidth="1"/>
    <col min="12905" max="12908" width="0" style="103" hidden="1" customWidth="1"/>
    <col min="12909" max="12909" width="8.5" style="103" customWidth="1"/>
    <col min="12910" max="12913" width="0" style="103" hidden="1" customWidth="1"/>
    <col min="12914" max="13056" width="9" style="103"/>
    <col min="13057" max="13057" width="5.875" style="103" customWidth="1"/>
    <col min="13058" max="13058" width="3.25" style="103" customWidth="1"/>
    <col min="13059" max="13059" width="5.5" style="103" customWidth="1"/>
    <col min="13060" max="13060" width="8.5" style="103" customWidth="1"/>
    <col min="13061" max="13064" width="0" style="103" hidden="1" customWidth="1"/>
    <col min="13065" max="13065" width="8.5" style="103" customWidth="1"/>
    <col min="13066" max="13069" width="0" style="103" hidden="1" customWidth="1"/>
    <col min="13070" max="13070" width="8.5" style="103" customWidth="1"/>
    <col min="13071" max="13074" width="0" style="103" hidden="1" customWidth="1"/>
    <col min="13075" max="13075" width="8.5" style="103" customWidth="1"/>
    <col min="13076" max="13079" width="0" style="103" hidden="1" customWidth="1"/>
    <col min="13080" max="13080" width="8.5" style="103" customWidth="1"/>
    <col min="13081" max="13084" width="0" style="103" hidden="1" customWidth="1"/>
    <col min="13085" max="13085" width="8.5" style="103" customWidth="1"/>
    <col min="13086" max="13089" width="0" style="103" hidden="1" customWidth="1"/>
    <col min="13090" max="13090" width="8.5" style="103" customWidth="1"/>
    <col min="13091" max="13094" width="0" style="103" hidden="1" customWidth="1"/>
    <col min="13095" max="13095" width="8.5" style="103" customWidth="1"/>
    <col min="13096" max="13099" width="0" style="103" hidden="1" customWidth="1"/>
    <col min="13100" max="13100" width="8.5" style="103" customWidth="1"/>
    <col min="13101" max="13104" width="0" style="103" hidden="1" customWidth="1"/>
    <col min="13105" max="13105" width="8.5" style="103" customWidth="1"/>
    <col min="13106" max="13109" width="0" style="103" hidden="1" customWidth="1"/>
    <col min="13110" max="13110" width="8.5" style="103" customWidth="1"/>
    <col min="13111" max="13114" width="0" style="103" hidden="1" customWidth="1"/>
    <col min="13115" max="13115" width="8.5" style="103" customWidth="1"/>
    <col min="13116" max="13119" width="0" style="103" hidden="1" customWidth="1"/>
    <col min="13120" max="13120" width="8.5" style="103" customWidth="1"/>
    <col min="13121" max="13124" width="0" style="103" hidden="1" customWidth="1"/>
    <col min="13125" max="13125" width="8.5" style="103" customWidth="1"/>
    <col min="13126" max="13129" width="0" style="103" hidden="1" customWidth="1"/>
    <col min="13130" max="13130" width="8.5" style="103" customWidth="1"/>
    <col min="13131" max="13134" width="0" style="103" hidden="1" customWidth="1"/>
    <col min="13135" max="13135" width="8.5" style="103" customWidth="1"/>
    <col min="13136" max="13139" width="0" style="103" hidden="1" customWidth="1"/>
    <col min="13140" max="13140" width="8.5" style="103" customWidth="1"/>
    <col min="13141" max="13144" width="0" style="103" hidden="1" customWidth="1"/>
    <col min="13145" max="13145" width="8.5" style="103" customWidth="1"/>
    <col min="13146" max="13149" width="0" style="103" hidden="1" customWidth="1"/>
    <col min="13150" max="13150" width="8.5" style="103" customWidth="1"/>
    <col min="13151" max="13154" width="0" style="103" hidden="1" customWidth="1"/>
    <col min="13155" max="13155" width="8.5" style="103" customWidth="1"/>
    <col min="13156" max="13159" width="0" style="103" hidden="1" customWidth="1"/>
    <col min="13160" max="13160" width="8.5" style="103" customWidth="1"/>
    <col min="13161" max="13164" width="0" style="103" hidden="1" customWidth="1"/>
    <col min="13165" max="13165" width="8.5" style="103" customWidth="1"/>
    <col min="13166" max="13169" width="0" style="103" hidden="1" customWidth="1"/>
    <col min="13170" max="13312" width="9" style="103"/>
    <col min="13313" max="13313" width="5.875" style="103" customWidth="1"/>
    <col min="13314" max="13314" width="3.25" style="103" customWidth="1"/>
    <col min="13315" max="13315" width="5.5" style="103" customWidth="1"/>
    <col min="13316" max="13316" width="8.5" style="103" customWidth="1"/>
    <col min="13317" max="13320" width="0" style="103" hidden="1" customWidth="1"/>
    <col min="13321" max="13321" width="8.5" style="103" customWidth="1"/>
    <col min="13322" max="13325" width="0" style="103" hidden="1" customWidth="1"/>
    <col min="13326" max="13326" width="8.5" style="103" customWidth="1"/>
    <col min="13327" max="13330" width="0" style="103" hidden="1" customWidth="1"/>
    <col min="13331" max="13331" width="8.5" style="103" customWidth="1"/>
    <col min="13332" max="13335" width="0" style="103" hidden="1" customWidth="1"/>
    <col min="13336" max="13336" width="8.5" style="103" customWidth="1"/>
    <col min="13337" max="13340" width="0" style="103" hidden="1" customWidth="1"/>
    <col min="13341" max="13341" width="8.5" style="103" customWidth="1"/>
    <col min="13342" max="13345" width="0" style="103" hidden="1" customWidth="1"/>
    <col min="13346" max="13346" width="8.5" style="103" customWidth="1"/>
    <col min="13347" max="13350" width="0" style="103" hidden="1" customWidth="1"/>
    <col min="13351" max="13351" width="8.5" style="103" customWidth="1"/>
    <col min="13352" max="13355" width="0" style="103" hidden="1" customWidth="1"/>
    <col min="13356" max="13356" width="8.5" style="103" customWidth="1"/>
    <col min="13357" max="13360" width="0" style="103" hidden="1" customWidth="1"/>
    <col min="13361" max="13361" width="8.5" style="103" customWidth="1"/>
    <col min="13362" max="13365" width="0" style="103" hidden="1" customWidth="1"/>
    <col min="13366" max="13366" width="8.5" style="103" customWidth="1"/>
    <col min="13367" max="13370" width="0" style="103" hidden="1" customWidth="1"/>
    <col min="13371" max="13371" width="8.5" style="103" customWidth="1"/>
    <col min="13372" max="13375" width="0" style="103" hidden="1" customWidth="1"/>
    <col min="13376" max="13376" width="8.5" style="103" customWidth="1"/>
    <col min="13377" max="13380" width="0" style="103" hidden="1" customWidth="1"/>
    <col min="13381" max="13381" width="8.5" style="103" customWidth="1"/>
    <col min="13382" max="13385" width="0" style="103" hidden="1" customWidth="1"/>
    <col min="13386" max="13386" width="8.5" style="103" customWidth="1"/>
    <col min="13387" max="13390" width="0" style="103" hidden="1" customWidth="1"/>
    <col min="13391" max="13391" width="8.5" style="103" customWidth="1"/>
    <col min="13392" max="13395" width="0" style="103" hidden="1" customWidth="1"/>
    <col min="13396" max="13396" width="8.5" style="103" customWidth="1"/>
    <col min="13397" max="13400" width="0" style="103" hidden="1" customWidth="1"/>
    <col min="13401" max="13401" width="8.5" style="103" customWidth="1"/>
    <col min="13402" max="13405" width="0" style="103" hidden="1" customWidth="1"/>
    <col min="13406" max="13406" width="8.5" style="103" customWidth="1"/>
    <col min="13407" max="13410" width="0" style="103" hidden="1" customWidth="1"/>
    <col min="13411" max="13411" width="8.5" style="103" customWidth="1"/>
    <col min="13412" max="13415" width="0" style="103" hidden="1" customWidth="1"/>
    <col min="13416" max="13416" width="8.5" style="103" customWidth="1"/>
    <col min="13417" max="13420" width="0" style="103" hidden="1" customWidth="1"/>
    <col min="13421" max="13421" width="8.5" style="103" customWidth="1"/>
    <col min="13422" max="13425" width="0" style="103" hidden="1" customWidth="1"/>
    <col min="13426" max="13568" width="9" style="103"/>
    <col min="13569" max="13569" width="5.875" style="103" customWidth="1"/>
    <col min="13570" max="13570" width="3.25" style="103" customWidth="1"/>
    <col min="13571" max="13571" width="5.5" style="103" customWidth="1"/>
    <col min="13572" max="13572" width="8.5" style="103" customWidth="1"/>
    <col min="13573" max="13576" width="0" style="103" hidden="1" customWidth="1"/>
    <col min="13577" max="13577" width="8.5" style="103" customWidth="1"/>
    <col min="13578" max="13581" width="0" style="103" hidden="1" customWidth="1"/>
    <col min="13582" max="13582" width="8.5" style="103" customWidth="1"/>
    <col min="13583" max="13586" width="0" style="103" hidden="1" customWidth="1"/>
    <col min="13587" max="13587" width="8.5" style="103" customWidth="1"/>
    <col min="13588" max="13591" width="0" style="103" hidden="1" customWidth="1"/>
    <col min="13592" max="13592" width="8.5" style="103" customWidth="1"/>
    <col min="13593" max="13596" width="0" style="103" hidden="1" customWidth="1"/>
    <col min="13597" max="13597" width="8.5" style="103" customWidth="1"/>
    <col min="13598" max="13601" width="0" style="103" hidden="1" customWidth="1"/>
    <col min="13602" max="13602" width="8.5" style="103" customWidth="1"/>
    <col min="13603" max="13606" width="0" style="103" hidden="1" customWidth="1"/>
    <col min="13607" max="13607" width="8.5" style="103" customWidth="1"/>
    <col min="13608" max="13611" width="0" style="103" hidden="1" customWidth="1"/>
    <col min="13612" max="13612" width="8.5" style="103" customWidth="1"/>
    <col min="13613" max="13616" width="0" style="103" hidden="1" customWidth="1"/>
    <col min="13617" max="13617" width="8.5" style="103" customWidth="1"/>
    <col min="13618" max="13621" width="0" style="103" hidden="1" customWidth="1"/>
    <col min="13622" max="13622" width="8.5" style="103" customWidth="1"/>
    <col min="13623" max="13626" width="0" style="103" hidden="1" customWidth="1"/>
    <col min="13627" max="13627" width="8.5" style="103" customWidth="1"/>
    <col min="13628" max="13631" width="0" style="103" hidden="1" customWidth="1"/>
    <col min="13632" max="13632" width="8.5" style="103" customWidth="1"/>
    <col min="13633" max="13636" width="0" style="103" hidden="1" customWidth="1"/>
    <col min="13637" max="13637" width="8.5" style="103" customWidth="1"/>
    <col min="13638" max="13641" width="0" style="103" hidden="1" customWidth="1"/>
    <col min="13642" max="13642" width="8.5" style="103" customWidth="1"/>
    <col min="13643" max="13646" width="0" style="103" hidden="1" customWidth="1"/>
    <col min="13647" max="13647" width="8.5" style="103" customWidth="1"/>
    <col min="13648" max="13651" width="0" style="103" hidden="1" customWidth="1"/>
    <col min="13652" max="13652" width="8.5" style="103" customWidth="1"/>
    <col min="13653" max="13656" width="0" style="103" hidden="1" customWidth="1"/>
    <col min="13657" max="13657" width="8.5" style="103" customWidth="1"/>
    <col min="13658" max="13661" width="0" style="103" hidden="1" customWidth="1"/>
    <col min="13662" max="13662" width="8.5" style="103" customWidth="1"/>
    <col min="13663" max="13666" width="0" style="103" hidden="1" customWidth="1"/>
    <col min="13667" max="13667" width="8.5" style="103" customWidth="1"/>
    <col min="13668" max="13671" width="0" style="103" hidden="1" customWidth="1"/>
    <col min="13672" max="13672" width="8.5" style="103" customWidth="1"/>
    <col min="13673" max="13676" width="0" style="103" hidden="1" customWidth="1"/>
    <col min="13677" max="13677" width="8.5" style="103" customWidth="1"/>
    <col min="13678" max="13681" width="0" style="103" hidden="1" customWidth="1"/>
    <col min="13682" max="13824" width="9" style="103"/>
    <col min="13825" max="13825" width="5.875" style="103" customWidth="1"/>
    <col min="13826" max="13826" width="3.25" style="103" customWidth="1"/>
    <col min="13827" max="13827" width="5.5" style="103" customWidth="1"/>
    <col min="13828" max="13828" width="8.5" style="103" customWidth="1"/>
    <col min="13829" max="13832" width="0" style="103" hidden="1" customWidth="1"/>
    <col min="13833" max="13833" width="8.5" style="103" customWidth="1"/>
    <col min="13834" max="13837" width="0" style="103" hidden="1" customWidth="1"/>
    <col min="13838" max="13838" width="8.5" style="103" customWidth="1"/>
    <col min="13839" max="13842" width="0" style="103" hidden="1" customWidth="1"/>
    <col min="13843" max="13843" width="8.5" style="103" customWidth="1"/>
    <col min="13844" max="13847" width="0" style="103" hidden="1" customWidth="1"/>
    <col min="13848" max="13848" width="8.5" style="103" customWidth="1"/>
    <col min="13849" max="13852" width="0" style="103" hidden="1" customWidth="1"/>
    <col min="13853" max="13853" width="8.5" style="103" customWidth="1"/>
    <col min="13854" max="13857" width="0" style="103" hidden="1" customWidth="1"/>
    <col min="13858" max="13858" width="8.5" style="103" customWidth="1"/>
    <col min="13859" max="13862" width="0" style="103" hidden="1" customWidth="1"/>
    <col min="13863" max="13863" width="8.5" style="103" customWidth="1"/>
    <col min="13864" max="13867" width="0" style="103" hidden="1" customWidth="1"/>
    <col min="13868" max="13868" width="8.5" style="103" customWidth="1"/>
    <col min="13869" max="13872" width="0" style="103" hidden="1" customWidth="1"/>
    <col min="13873" max="13873" width="8.5" style="103" customWidth="1"/>
    <col min="13874" max="13877" width="0" style="103" hidden="1" customWidth="1"/>
    <col min="13878" max="13878" width="8.5" style="103" customWidth="1"/>
    <col min="13879" max="13882" width="0" style="103" hidden="1" customWidth="1"/>
    <col min="13883" max="13883" width="8.5" style="103" customWidth="1"/>
    <col min="13884" max="13887" width="0" style="103" hidden="1" customWidth="1"/>
    <col min="13888" max="13888" width="8.5" style="103" customWidth="1"/>
    <col min="13889" max="13892" width="0" style="103" hidden="1" customWidth="1"/>
    <col min="13893" max="13893" width="8.5" style="103" customWidth="1"/>
    <col min="13894" max="13897" width="0" style="103" hidden="1" customWidth="1"/>
    <col min="13898" max="13898" width="8.5" style="103" customWidth="1"/>
    <col min="13899" max="13902" width="0" style="103" hidden="1" customWidth="1"/>
    <col min="13903" max="13903" width="8.5" style="103" customWidth="1"/>
    <col min="13904" max="13907" width="0" style="103" hidden="1" customWidth="1"/>
    <col min="13908" max="13908" width="8.5" style="103" customWidth="1"/>
    <col min="13909" max="13912" width="0" style="103" hidden="1" customWidth="1"/>
    <col min="13913" max="13913" width="8.5" style="103" customWidth="1"/>
    <col min="13914" max="13917" width="0" style="103" hidden="1" customWidth="1"/>
    <col min="13918" max="13918" width="8.5" style="103" customWidth="1"/>
    <col min="13919" max="13922" width="0" style="103" hidden="1" customWidth="1"/>
    <col min="13923" max="13923" width="8.5" style="103" customWidth="1"/>
    <col min="13924" max="13927" width="0" style="103" hidden="1" customWidth="1"/>
    <col min="13928" max="13928" width="8.5" style="103" customWidth="1"/>
    <col min="13929" max="13932" width="0" style="103" hidden="1" customWidth="1"/>
    <col min="13933" max="13933" width="8.5" style="103" customWidth="1"/>
    <col min="13934" max="13937" width="0" style="103" hidden="1" customWidth="1"/>
    <col min="13938" max="14080" width="9" style="103"/>
    <col min="14081" max="14081" width="5.875" style="103" customWidth="1"/>
    <col min="14082" max="14082" width="3.25" style="103" customWidth="1"/>
    <col min="14083" max="14083" width="5.5" style="103" customWidth="1"/>
    <col min="14084" max="14084" width="8.5" style="103" customWidth="1"/>
    <col min="14085" max="14088" width="0" style="103" hidden="1" customWidth="1"/>
    <col min="14089" max="14089" width="8.5" style="103" customWidth="1"/>
    <col min="14090" max="14093" width="0" style="103" hidden="1" customWidth="1"/>
    <col min="14094" max="14094" width="8.5" style="103" customWidth="1"/>
    <col min="14095" max="14098" width="0" style="103" hidden="1" customWidth="1"/>
    <col min="14099" max="14099" width="8.5" style="103" customWidth="1"/>
    <col min="14100" max="14103" width="0" style="103" hidden="1" customWidth="1"/>
    <col min="14104" max="14104" width="8.5" style="103" customWidth="1"/>
    <col min="14105" max="14108" width="0" style="103" hidden="1" customWidth="1"/>
    <col min="14109" max="14109" width="8.5" style="103" customWidth="1"/>
    <col min="14110" max="14113" width="0" style="103" hidden="1" customWidth="1"/>
    <col min="14114" max="14114" width="8.5" style="103" customWidth="1"/>
    <col min="14115" max="14118" width="0" style="103" hidden="1" customWidth="1"/>
    <col min="14119" max="14119" width="8.5" style="103" customWidth="1"/>
    <col min="14120" max="14123" width="0" style="103" hidden="1" customWidth="1"/>
    <col min="14124" max="14124" width="8.5" style="103" customWidth="1"/>
    <col min="14125" max="14128" width="0" style="103" hidden="1" customWidth="1"/>
    <col min="14129" max="14129" width="8.5" style="103" customWidth="1"/>
    <col min="14130" max="14133" width="0" style="103" hidden="1" customWidth="1"/>
    <col min="14134" max="14134" width="8.5" style="103" customWidth="1"/>
    <col min="14135" max="14138" width="0" style="103" hidden="1" customWidth="1"/>
    <col min="14139" max="14139" width="8.5" style="103" customWidth="1"/>
    <col min="14140" max="14143" width="0" style="103" hidden="1" customWidth="1"/>
    <col min="14144" max="14144" width="8.5" style="103" customWidth="1"/>
    <col min="14145" max="14148" width="0" style="103" hidden="1" customWidth="1"/>
    <col min="14149" max="14149" width="8.5" style="103" customWidth="1"/>
    <col min="14150" max="14153" width="0" style="103" hidden="1" customWidth="1"/>
    <col min="14154" max="14154" width="8.5" style="103" customWidth="1"/>
    <col min="14155" max="14158" width="0" style="103" hidden="1" customWidth="1"/>
    <col min="14159" max="14159" width="8.5" style="103" customWidth="1"/>
    <col min="14160" max="14163" width="0" style="103" hidden="1" customWidth="1"/>
    <col min="14164" max="14164" width="8.5" style="103" customWidth="1"/>
    <col min="14165" max="14168" width="0" style="103" hidden="1" customWidth="1"/>
    <col min="14169" max="14169" width="8.5" style="103" customWidth="1"/>
    <col min="14170" max="14173" width="0" style="103" hidden="1" customWidth="1"/>
    <col min="14174" max="14174" width="8.5" style="103" customWidth="1"/>
    <col min="14175" max="14178" width="0" style="103" hidden="1" customWidth="1"/>
    <col min="14179" max="14179" width="8.5" style="103" customWidth="1"/>
    <col min="14180" max="14183" width="0" style="103" hidden="1" customWidth="1"/>
    <col min="14184" max="14184" width="8.5" style="103" customWidth="1"/>
    <col min="14185" max="14188" width="0" style="103" hidden="1" customWidth="1"/>
    <col min="14189" max="14189" width="8.5" style="103" customWidth="1"/>
    <col min="14190" max="14193" width="0" style="103" hidden="1" customWidth="1"/>
    <col min="14194" max="14336" width="9" style="103"/>
    <col min="14337" max="14337" width="5.875" style="103" customWidth="1"/>
    <col min="14338" max="14338" width="3.25" style="103" customWidth="1"/>
    <col min="14339" max="14339" width="5.5" style="103" customWidth="1"/>
    <col min="14340" max="14340" width="8.5" style="103" customWidth="1"/>
    <col min="14341" max="14344" width="0" style="103" hidden="1" customWidth="1"/>
    <col min="14345" max="14345" width="8.5" style="103" customWidth="1"/>
    <col min="14346" max="14349" width="0" style="103" hidden="1" customWidth="1"/>
    <col min="14350" max="14350" width="8.5" style="103" customWidth="1"/>
    <col min="14351" max="14354" width="0" style="103" hidden="1" customWidth="1"/>
    <col min="14355" max="14355" width="8.5" style="103" customWidth="1"/>
    <col min="14356" max="14359" width="0" style="103" hidden="1" customWidth="1"/>
    <col min="14360" max="14360" width="8.5" style="103" customWidth="1"/>
    <col min="14361" max="14364" width="0" style="103" hidden="1" customWidth="1"/>
    <col min="14365" max="14365" width="8.5" style="103" customWidth="1"/>
    <col min="14366" max="14369" width="0" style="103" hidden="1" customWidth="1"/>
    <col min="14370" max="14370" width="8.5" style="103" customWidth="1"/>
    <col min="14371" max="14374" width="0" style="103" hidden="1" customWidth="1"/>
    <col min="14375" max="14375" width="8.5" style="103" customWidth="1"/>
    <col min="14376" max="14379" width="0" style="103" hidden="1" customWidth="1"/>
    <col min="14380" max="14380" width="8.5" style="103" customWidth="1"/>
    <col min="14381" max="14384" width="0" style="103" hidden="1" customWidth="1"/>
    <col min="14385" max="14385" width="8.5" style="103" customWidth="1"/>
    <col min="14386" max="14389" width="0" style="103" hidden="1" customWidth="1"/>
    <col min="14390" max="14390" width="8.5" style="103" customWidth="1"/>
    <col min="14391" max="14394" width="0" style="103" hidden="1" customWidth="1"/>
    <col min="14395" max="14395" width="8.5" style="103" customWidth="1"/>
    <col min="14396" max="14399" width="0" style="103" hidden="1" customWidth="1"/>
    <col min="14400" max="14400" width="8.5" style="103" customWidth="1"/>
    <col min="14401" max="14404" width="0" style="103" hidden="1" customWidth="1"/>
    <col min="14405" max="14405" width="8.5" style="103" customWidth="1"/>
    <col min="14406" max="14409" width="0" style="103" hidden="1" customWidth="1"/>
    <col min="14410" max="14410" width="8.5" style="103" customWidth="1"/>
    <col min="14411" max="14414" width="0" style="103" hidden="1" customWidth="1"/>
    <col min="14415" max="14415" width="8.5" style="103" customWidth="1"/>
    <col min="14416" max="14419" width="0" style="103" hidden="1" customWidth="1"/>
    <col min="14420" max="14420" width="8.5" style="103" customWidth="1"/>
    <col min="14421" max="14424" width="0" style="103" hidden="1" customWidth="1"/>
    <col min="14425" max="14425" width="8.5" style="103" customWidth="1"/>
    <col min="14426" max="14429" width="0" style="103" hidden="1" customWidth="1"/>
    <col min="14430" max="14430" width="8.5" style="103" customWidth="1"/>
    <col min="14431" max="14434" width="0" style="103" hidden="1" customWidth="1"/>
    <col min="14435" max="14435" width="8.5" style="103" customWidth="1"/>
    <col min="14436" max="14439" width="0" style="103" hidden="1" customWidth="1"/>
    <col min="14440" max="14440" width="8.5" style="103" customWidth="1"/>
    <col min="14441" max="14444" width="0" style="103" hidden="1" customWidth="1"/>
    <col min="14445" max="14445" width="8.5" style="103" customWidth="1"/>
    <col min="14446" max="14449" width="0" style="103" hidden="1" customWidth="1"/>
    <col min="14450" max="14592" width="9" style="103"/>
    <col min="14593" max="14593" width="5.875" style="103" customWidth="1"/>
    <col min="14594" max="14594" width="3.25" style="103" customWidth="1"/>
    <col min="14595" max="14595" width="5.5" style="103" customWidth="1"/>
    <col min="14596" max="14596" width="8.5" style="103" customWidth="1"/>
    <col min="14597" max="14600" width="0" style="103" hidden="1" customWidth="1"/>
    <col min="14601" max="14601" width="8.5" style="103" customWidth="1"/>
    <col min="14602" max="14605" width="0" style="103" hidden="1" customWidth="1"/>
    <col min="14606" max="14606" width="8.5" style="103" customWidth="1"/>
    <col min="14607" max="14610" width="0" style="103" hidden="1" customWidth="1"/>
    <col min="14611" max="14611" width="8.5" style="103" customWidth="1"/>
    <col min="14612" max="14615" width="0" style="103" hidden="1" customWidth="1"/>
    <col min="14616" max="14616" width="8.5" style="103" customWidth="1"/>
    <col min="14617" max="14620" width="0" style="103" hidden="1" customWidth="1"/>
    <col min="14621" max="14621" width="8.5" style="103" customWidth="1"/>
    <col min="14622" max="14625" width="0" style="103" hidden="1" customWidth="1"/>
    <col min="14626" max="14626" width="8.5" style="103" customWidth="1"/>
    <col min="14627" max="14630" width="0" style="103" hidden="1" customWidth="1"/>
    <col min="14631" max="14631" width="8.5" style="103" customWidth="1"/>
    <col min="14632" max="14635" width="0" style="103" hidden="1" customWidth="1"/>
    <col min="14636" max="14636" width="8.5" style="103" customWidth="1"/>
    <col min="14637" max="14640" width="0" style="103" hidden="1" customWidth="1"/>
    <col min="14641" max="14641" width="8.5" style="103" customWidth="1"/>
    <col min="14642" max="14645" width="0" style="103" hidden="1" customWidth="1"/>
    <col min="14646" max="14646" width="8.5" style="103" customWidth="1"/>
    <col min="14647" max="14650" width="0" style="103" hidden="1" customWidth="1"/>
    <col min="14651" max="14651" width="8.5" style="103" customWidth="1"/>
    <col min="14652" max="14655" width="0" style="103" hidden="1" customWidth="1"/>
    <col min="14656" max="14656" width="8.5" style="103" customWidth="1"/>
    <col min="14657" max="14660" width="0" style="103" hidden="1" customWidth="1"/>
    <col min="14661" max="14661" width="8.5" style="103" customWidth="1"/>
    <col min="14662" max="14665" width="0" style="103" hidden="1" customWidth="1"/>
    <col min="14666" max="14666" width="8.5" style="103" customWidth="1"/>
    <col min="14667" max="14670" width="0" style="103" hidden="1" customWidth="1"/>
    <col min="14671" max="14671" width="8.5" style="103" customWidth="1"/>
    <col min="14672" max="14675" width="0" style="103" hidden="1" customWidth="1"/>
    <col min="14676" max="14676" width="8.5" style="103" customWidth="1"/>
    <col min="14677" max="14680" width="0" style="103" hidden="1" customWidth="1"/>
    <col min="14681" max="14681" width="8.5" style="103" customWidth="1"/>
    <col min="14682" max="14685" width="0" style="103" hidden="1" customWidth="1"/>
    <col min="14686" max="14686" width="8.5" style="103" customWidth="1"/>
    <col min="14687" max="14690" width="0" style="103" hidden="1" customWidth="1"/>
    <col min="14691" max="14691" width="8.5" style="103" customWidth="1"/>
    <col min="14692" max="14695" width="0" style="103" hidden="1" customWidth="1"/>
    <col min="14696" max="14696" width="8.5" style="103" customWidth="1"/>
    <col min="14697" max="14700" width="0" style="103" hidden="1" customWidth="1"/>
    <col min="14701" max="14701" width="8.5" style="103" customWidth="1"/>
    <col min="14702" max="14705" width="0" style="103" hidden="1" customWidth="1"/>
    <col min="14706" max="14848" width="9" style="103"/>
    <col min="14849" max="14849" width="5.875" style="103" customWidth="1"/>
    <col min="14850" max="14850" width="3.25" style="103" customWidth="1"/>
    <col min="14851" max="14851" width="5.5" style="103" customWidth="1"/>
    <col min="14852" max="14852" width="8.5" style="103" customWidth="1"/>
    <col min="14853" max="14856" width="0" style="103" hidden="1" customWidth="1"/>
    <col min="14857" max="14857" width="8.5" style="103" customWidth="1"/>
    <col min="14858" max="14861" width="0" style="103" hidden="1" customWidth="1"/>
    <col min="14862" max="14862" width="8.5" style="103" customWidth="1"/>
    <col min="14863" max="14866" width="0" style="103" hidden="1" customWidth="1"/>
    <col min="14867" max="14867" width="8.5" style="103" customWidth="1"/>
    <col min="14868" max="14871" width="0" style="103" hidden="1" customWidth="1"/>
    <col min="14872" max="14872" width="8.5" style="103" customWidth="1"/>
    <col min="14873" max="14876" width="0" style="103" hidden="1" customWidth="1"/>
    <col min="14877" max="14877" width="8.5" style="103" customWidth="1"/>
    <col min="14878" max="14881" width="0" style="103" hidden="1" customWidth="1"/>
    <col min="14882" max="14882" width="8.5" style="103" customWidth="1"/>
    <col min="14883" max="14886" width="0" style="103" hidden="1" customWidth="1"/>
    <col min="14887" max="14887" width="8.5" style="103" customWidth="1"/>
    <col min="14888" max="14891" width="0" style="103" hidden="1" customWidth="1"/>
    <col min="14892" max="14892" width="8.5" style="103" customWidth="1"/>
    <col min="14893" max="14896" width="0" style="103" hidden="1" customWidth="1"/>
    <col min="14897" max="14897" width="8.5" style="103" customWidth="1"/>
    <col min="14898" max="14901" width="0" style="103" hidden="1" customWidth="1"/>
    <col min="14902" max="14902" width="8.5" style="103" customWidth="1"/>
    <col min="14903" max="14906" width="0" style="103" hidden="1" customWidth="1"/>
    <col min="14907" max="14907" width="8.5" style="103" customWidth="1"/>
    <col min="14908" max="14911" width="0" style="103" hidden="1" customWidth="1"/>
    <col min="14912" max="14912" width="8.5" style="103" customWidth="1"/>
    <col min="14913" max="14916" width="0" style="103" hidden="1" customWidth="1"/>
    <col min="14917" max="14917" width="8.5" style="103" customWidth="1"/>
    <col min="14918" max="14921" width="0" style="103" hidden="1" customWidth="1"/>
    <col min="14922" max="14922" width="8.5" style="103" customWidth="1"/>
    <col min="14923" max="14926" width="0" style="103" hidden="1" customWidth="1"/>
    <col min="14927" max="14927" width="8.5" style="103" customWidth="1"/>
    <col min="14928" max="14931" width="0" style="103" hidden="1" customWidth="1"/>
    <col min="14932" max="14932" width="8.5" style="103" customWidth="1"/>
    <col min="14933" max="14936" width="0" style="103" hidden="1" customWidth="1"/>
    <col min="14937" max="14937" width="8.5" style="103" customWidth="1"/>
    <col min="14938" max="14941" width="0" style="103" hidden="1" customWidth="1"/>
    <col min="14942" max="14942" width="8.5" style="103" customWidth="1"/>
    <col min="14943" max="14946" width="0" style="103" hidden="1" customWidth="1"/>
    <col min="14947" max="14947" width="8.5" style="103" customWidth="1"/>
    <col min="14948" max="14951" width="0" style="103" hidden="1" customWidth="1"/>
    <col min="14952" max="14952" width="8.5" style="103" customWidth="1"/>
    <col min="14953" max="14956" width="0" style="103" hidden="1" customWidth="1"/>
    <col min="14957" max="14957" width="8.5" style="103" customWidth="1"/>
    <col min="14958" max="14961" width="0" style="103" hidden="1" customWidth="1"/>
    <col min="14962" max="15104" width="9" style="103"/>
    <col min="15105" max="15105" width="5.875" style="103" customWidth="1"/>
    <col min="15106" max="15106" width="3.25" style="103" customWidth="1"/>
    <col min="15107" max="15107" width="5.5" style="103" customWidth="1"/>
    <col min="15108" max="15108" width="8.5" style="103" customWidth="1"/>
    <col min="15109" max="15112" width="0" style="103" hidden="1" customWidth="1"/>
    <col min="15113" max="15113" width="8.5" style="103" customWidth="1"/>
    <col min="15114" max="15117" width="0" style="103" hidden="1" customWidth="1"/>
    <col min="15118" max="15118" width="8.5" style="103" customWidth="1"/>
    <col min="15119" max="15122" width="0" style="103" hidden="1" customWidth="1"/>
    <col min="15123" max="15123" width="8.5" style="103" customWidth="1"/>
    <col min="15124" max="15127" width="0" style="103" hidden="1" customWidth="1"/>
    <col min="15128" max="15128" width="8.5" style="103" customWidth="1"/>
    <col min="15129" max="15132" width="0" style="103" hidden="1" customWidth="1"/>
    <col min="15133" max="15133" width="8.5" style="103" customWidth="1"/>
    <col min="15134" max="15137" width="0" style="103" hidden="1" customWidth="1"/>
    <col min="15138" max="15138" width="8.5" style="103" customWidth="1"/>
    <col min="15139" max="15142" width="0" style="103" hidden="1" customWidth="1"/>
    <col min="15143" max="15143" width="8.5" style="103" customWidth="1"/>
    <col min="15144" max="15147" width="0" style="103" hidden="1" customWidth="1"/>
    <col min="15148" max="15148" width="8.5" style="103" customWidth="1"/>
    <col min="15149" max="15152" width="0" style="103" hidden="1" customWidth="1"/>
    <col min="15153" max="15153" width="8.5" style="103" customWidth="1"/>
    <col min="15154" max="15157" width="0" style="103" hidden="1" customWidth="1"/>
    <col min="15158" max="15158" width="8.5" style="103" customWidth="1"/>
    <col min="15159" max="15162" width="0" style="103" hidden="1" customWidth="1"/>
    <col min="15163" max="15163" width="8.5" style="103" customWidth="1"/>
    <col min="15164" max="15167" width="0" style="103" hidden="1" customWidth="1"/>
    <col min="15168" max="15168" width="8.5" style="103" customWidth="1"/>
    <col min="15169" max="15172" width="0" style="103" hidden="1" customWidth="1"/>
    <col min="15173" max="15173" width="8.5" style="103" customWidth="1"/>
    <col min="15174" max="15177" width="0" style="103" hidden="1" customWidth="1"/>
    <col min="15178" max="15178" width="8.5" style="103" customWidth="1"/>
    <col min="15179" max="15182" width="0" style="103" hidden="1" customWidth="1"/>
    <col min="15183" max="15183" width="8.5" style="103" customWidth="1"/>
    <col min="15184" max="15187" width="0" style="103" hidden="1" customWidth="1"/>
    <col min="15188" max="15188" width="8.5" style="103" customWidth="1"/>
    <col min="15189" max="15192" width="0" style="103" hidden="1" customWidth="1"/>
    <col min="15193" max="15193" width="8.5" style="103" customWidth="1"/>
    <col min="15194" max="15197" width="0" style="103" hidden="1" customWidth="1"/>
    <col min="15198" max="15198" width="8.5" style="103" customWidth="1"/>
    <col min="15199" max="15202" width="0" style="103" hidden="1" customWidth="1"/>
    <col min="15203" max="15203" width="8.5" style="103" customWidth="1"/>
    <col min="15204" max="15207" width="0" style="103" hidden="1" customWidth="1"/>
    <col min="15208" max="15208" width="8.5" style="103" customWidth="1"/>
    <col min="15209" max="15212" width="0" style="103" hidden="1" customWidth="1"/>
    <col min="15213" max="15213" width="8.5" style="103" customWidth="1"/>
    <col min="15214" max="15217" width="0" style="103" hidden="1" customWidth="1"/>
    <col min="15218" max="15360" width="9" style="103"/>
    <col min="15361" max="15361" width="5.875" style="103" customWidth="1"/>
    <col min="15362" max="15362" width="3.25" style="103" customWidth="1"/>
    <col min="15363" max="15363" width="5.5" style="103" customWidth="1"/>
    <col min="15364" max="15364" width="8.5" style="103" customWidth="1"/>
    <col min="15365" max="15368" width="0" style="103" hidden="1" customWidth="1"/>
    <col min="15369" max="15369" width="8.5" style="103" customWidth="1"/>
    <col min="15370" max="15373" width="0" style="103" hidden="1" customWidth="1"/>
    <col min="15374" max="15374" width="8.5" style="103" customWidth="1"/>
    <col min="15375" max="15378" width="0" style="103" hidden="1" customWidth="1"/>
    <col min="15379" max="15379" width="8.5" style="103" customWidth="1"/>
    <col min="15380" max="15383" width="0" style="103" hidden="1" customWidth="1"/>
    <col min="15384" max="15384" width="8.5" style="103" customWidth="1"/>
    <col min="15385" max="15388" width="0" style="103" hidden="1" customWidth="1"/>
    <col min="15389" max="15389" width="8.5" style="103" customWidth="1"/>
    <col min="15390" max="15393" width="0" style="103" hidden="1" customWidth="1"/>
    <col min="15394" max="15394" width="8.5" style="103" customWidth="1"/>
    <col min="15395" max="15398" width="0" style="103" hidden="1" customWidth="1"/>
    <col min="15399" max="15399" width="8.5" style="103" customWidth="1"/>
    <col min="15400" max="15403" width="0" style="103" hidden="1" customWidth="1"/>
    <col min="15404" max="15404" width="8.5" style="103" customWidth="1"/>
    <col min="15405" max="15408" width="0" style="103" hidden="1" customWidth="1"/>
    <col min="15409" max="15409" width="8.5" style="103" customWidth="1"/>
    <col min="15410" max="15413" width="0" style="103" hidden="1" customWidth="1"/>
    <col min="15414" max="15414" width="8.5" style="103" customWidth="1"/>
    <col min="15415" max="15418" width="0" style="103" hidden="1" customWidth="1"/>
    <col min="15419" max="15419" width="8.5" style="103" customWidth="1"/>
    <col min="15420" max="15423" width="0" style="103" hidden="1" customWidth="1"/>
    <col min="15424" max="15424" width="8.5" style="103" customWidth="1"/>
    <col min="15425" max="15428" width="0" style="103" hidden="1" customWidth="1"/>
    <col min="15429" max="15429" width="8.5" style="103" customWidth="1"/>
    <col min="15430" max="15433" width="0" style="103" hidden="1" customWidth="1"/>
    <col min="15434" max="15434" width="8.5" style="103" customWidth="1"/>
    <col min="15435" max="15438" width="0" style="103" hidden="1" customWidth="1"/>
    <col min="15439" max="15439" width="8.5" style="103" customWidth="1"/>
    <col min="15440" max="15443" width="0" style="103" hidden="1" customWidth="1"/>
    <col min="15444" max="15444" width="8.5" style="103" customWidth="1"/>
    <col min="15445" max="15448" width="0" style="103" hidden="1" customWidth="1"/>
    <col min="15449" max="15449" width="8.5" style="103" customWidth="1"/>
    <col min="15450" max="15453" width="0" style="103" hidden="1" customWidth="1"/>
    <col min="15454" max="15454" width="8.5" style="103" customWidth="1"/>
    <col min="15455" max="15458" width="0" style="103" hidden="1" customWidth="1"/>
    <col min="15459" max="15459" width="8.5" style="103" customWidth="1"/>
    <col min="15460" max="15463" width="0" style="103" hidden="1" customWidth="1"/>
    <col min="15464" max="15464" width="8.5" style="103" customWidth="1"/>
    <col min="15465" max="15468" width="0" style="103" hidden="1" customWidth="1"/>
    <col min="15469" max="15469" width="8.5" style="103" customWidth="1"/>
    <col min="15470" max="15473" width="0" style="103" hidden="1" customWidth="1"/>
    <col min="15474" max="15616" width="9" style="103"/>
    <col min="15617" max="15617" width="5.875" style="103" customWidth="1"/>
    <col min="15618" max="15618" width="3.25" style="103" customWidth="1"/>
    <col min="15619" max="15619" width="5.5" style="103" customWidth="1"/>
    <col min="15620" max="15620" width="8.5" style="103" customWidth="1"/>
    <col min="15621" max="15624" width="0" style="103" hidden="1" customWidth="1"/>
    <col min="15625" max="15625" width="8.5" style="103" customWidth="1"/>
    <col min="15626" max="15629" width="0" style="103" hidden="1" customWidth="1"/>
    <col min="15630" max="15630" width="8.5" style="103" customWidth="1"/>
    <col min="15631" max="15634" width="0" style="103" hidden="1" customWidth="1"/>
    <col min="15635" max="15635" width="8.5" style="103" customWidth="1"/>
    <col min="15636" max="15639" width="0" style="103" hidden="1" customWidth="1"/>
    <col min="15640" max="15640" width="8.5" style="103" customWidth="1"/>
    <col min="15641" max="15644" width="0" style="103" hidden="1" customWidth="1"/>
    <col min="15645" max="15645" width="8.5" style="103" customWidth="1"/>
    <col min="15646" max="15649" width="0" style="103" hidden="1" customWidth="1"/>
    <col min="15650" max="15650" width="8.5" style="103" customWidth="1"/>
    <col min="15651" max="15654" width="0" style="103" hidden="1" customWidth="1"/>
    <col min="15655" max="15655" width="8.5" style="103" customWidth="1"/>
    <col min="15656" max="15659" width="0" style="103" hidden="1" customWidth="1"/>
    <col min="15660" max="15660" width="8.5" style="103" customWidth="1"/>
    <col min="15661" max="15664" width="0" style="103" hidden="1" customWidth="1"/>
    <col min="15665" max="15665" width="8.5" style="103" customWidth="1"/>
    <col min="15666" max="15669" width="0" style="103" hidden="1" customWidth="1"/>
    <col min="15670" max="15670" width="8.5" style="103" customWidth="1"/>
    <col min="15671" max="15674" width="0" style="103" hidden="1" customWidth="1"/>
    <col min="15675" max="15675" width="8.5" style="103" customWidth="1"/>
    <col min="15676" max="15679" width="0" style="103" hidden="1" customWidth="1"/>
    <col min="15680" max="15680" width="8.5" style="103" customWidth="1"/>
    <col min="15681" max="15684" width="0" style="103" hidden="1" customWidth="1"/>
    <col min="15685" max="15685" width="8.5" style="103" customWidth="1"/>
    <col min="15686" max="15689" width="0" style="103" hidden="1" customWidth="1"/>
    <col min="15690" max="15690" width="8.5" style="103" customWidth="1"/>
    <col min="15691" max="15694" width="0" style="103" hidden="1" customWidth="1"/>
    <col min="15695" max="15695" width="8.5" style="103" customWidth="1"/>
    <col min="15696" max="15699" width="0" style="103" hidden="1" customWidth="1"/>
    <col min="15700" max="15700" width="8.5" style="103" customWidth="1"/>
    <col min="15701" max="15704" width="0" style="103" hidden="1" customWidth="1"/>
    <col min="15705" max="15705" width="8.5" style="103" customWidth="1"/>
    <col min="15706" max="15709" width="0" style="103" hidden="1" customWidth="1"/>
    <col min="15710" max="15710" width="8.5" style="103" customWidth="1"/>
    <col min="15711" max="15714" width="0" style="103" hidden="1" customWidth="1"/>
    <col min="15715" max="15715" width="8.5" style="103" customWidth="1"/>
    <col min="15716" max="15719" width="0" style="103" hidden="1" customWidth="1"/>
    <col min="15720" max="15720" width="8.5" style="103" customWidth="1"/>
    <col min="15721" max="15724" width="0" style="103" hidden="1" customWidth="1"/>
    <col min="15725" max="15725" width="8.5" style="103" customWidth="1"/>
    <col min="15726" max="15729" width="0" style="103" hidden="1" customWidth="1"/>
    <col min="15730" max="15872" width="9" style="103"/>
    <col min="15873" max="15873" width="5.875" style="103" customWidth="1"/>
    <col min="15874" max="15874" width="3.25" style="103" customWidth="1"/>
    <col min="15875" max="15875" width="5.5" style="103" customWidth="1"/>
    <col min="15876" max="15876" width="8.5" style="103" customWidth="1"/>
    <col min="15877" max="15880" width="0" style="103" hidden="1" customWidth="1"/>
    <col min="15881" max="15881" width="8.5" style="103" customWidth="1"/>
    <col min="15882" max="15885" width="0" style="103" hidden="1" customWidth="1"/>
    <col min="15886" max="15886" width="8.5" style="103" customWidth="1"/>
    <col min="15887" max="15890" width="0" style="103" hidden="1" customWidth="1"/>
    <col min="15891" max="15891" width="8.5" style="103" customWidth="1"/>
    <col min="15892" max="15895" width="0" style="103" hidden="1" customWidth="1"/>
    <col min="15896" max="15896" width="8.5" style="103" customWidth="1"/>
    <col min="15897" max="15900" width="0" style="103" hidden="1" customWidth="1"/>
    <col min="15901" max="15901" width="8.5" style="103" customWidth="1"/>
    <col min="15902" max="15905" width="0" style="103" hidden="1" customWidth="1"/>
    <col min="15906" max="15906" width="8.5" style="103" customWidth="1"/>
    <col min="15907" max="15910" width="0" style="103" hidden="1" customWidth="1"/>
    <col min="15911" max="15911" width="8.5" style="103" customWidth="1"/>
    <col min="15912" max="15915" width="0" style="103" hidden="1" customWidth="1"/>
    <col min="15916" max="15916" width="8.5" style="103" customWidth="1"/>
    <col min="15917" max="15920" width="0" style="103" hidden="1" customWidth="1"/>
    <col min="15921" max="15921" width="8.5" style="103" customWidth="1"/>
    <col min="15922" max="15925" width="0" style="103" hidden="1" customWidth="1"/>
    <col min="15926" max="15926" width="8.5" style="103" customWidth="1"/>
    <col min="15927" max="15930" width="0" style="103" hidden="1" customWidth="1"/>
    <col min="15931" max="15931" width="8.5" style="103" customWidth="1"/>
    <col min="15932" max="15935" width="0" style="103" hidden="1" customWidth="1"/>
    <col min="15936" max="15936" width="8.5" style="103" customWidth="1"/>
    <col min="15937" max="15940" width="0" style="103" hidden="1" customWidth="1"/>
    <col min="15941" max="15941" width="8.5" style="103" customWidth="1"/>
    <col min="15942" max="15945" width="0" style="103" hidden="1" customWidth="1"/>
    <col min="15946" max="15946" width="8.5" style="103" customWidth="1"/>
    <col min="15947" max="15950" width="0" style="103" hidden="1" customWidth="1"/>
    <col min="15951" max="15951" width="8.5" style="103" customWidth="1"/>
    <col min="15952" max="15955" width="0" style="103" hidden="1" customWidth="1"/>
    <col min="15956" max="15956" width="8.5" style="103" customWidth="1"/>
    <col min="15957" max="15960" width="0" style="103" hidden="1" customWidth="1"/>
    <col min="15961" max="15961" width="8.5" style="103" customWidth="1"/>
    <col min="15962" max="15965" width="0" style="103" hidden="1" customWidth="1"/>
    <col min="15966" max="15966" width="8.5" style="103" customWidth="1"/>
    <col min="15967" max="15970" width="0" style="103" hidden="1" customWidth="1"/>
    <col min="15971" max="15971" width="8.5" style="103" customWidth="1"/>
    <col min="15972" max="15975" width="0" style="103" hidden="1" customWidth="1"/>
    <col min="15976" max="15976" width="8.5" style="103" customWidth="1"/>
    <col min="15977" max="15980" width="0" style="103" hidden="1" customWidth="1"/>
    <col min="15981" max="15981" width="8.5" style="103" customWidth="1"/>
    <col min="15982" max="15985" width="0" style="103" hidden="1" customWidth="1"/>
    <col min="15986" max="16128" width="9" style="103"/>
    <col min="16129" max="16129" width="5.875" style="103" customWidth="1"/>
    <col min="16130" max="16130" width="3.25" style="103" customWidth="1"/>
    <col min="16131" max="16131" width="5.5" style="103" customWidth="1"/>
    <col min="16132" max="16132" width="8.5" style="103" customWidth="1"/>
    <col min="16133" max="16136" width="0" style="103" hidden="1" customWidth="1"/>
    <col min="16137" max="16137" width="8.5" style="103" customWidth="1"/>
    <col min="16138" max="16141" width="0" style="103" hidden="1" customWidth="1"/>
    <col min="16142" max="16142" width="8.5" style="103" customWidth="1"/>
    <col min="16143" max="16146" width="0" style="103" hidden="1" customWidth="1"/>
    <col min="16147" max="16147" width="8.5" style="103" customWidth="1"/>
    <col min="16148" max="16151" width="0" style="103" hidden="1" customWidth="1"/>
    <col min="16152" max="16152" width="8.5" style="103" customWidth="1"/>
    <col min="16153" max="16156" width="0" style="103" hidden="1" customWidth="1"/>
    <col min="16157" max="16157" width="8.5" style="103" customWidth="1"/>
    <col min="16158" max="16161" width="0" style="103" hidden="1" customWidth="1"/>
    <col min="16162" max="16162" width="8.5" style="103" customWidth="1"/>
    <col min="16163" max="16166" width="0" style="103" hidden="1" customWidth="1"/>
    <col min="16167" max="16167" width="8.5" style="103" customWidth="1"/>
    <col min="16168" max="16171" width="0" style="103" hidden="1" customWidth="1"/>
    <col min="16172" max="16172" width="8.5" style="103" customWidth="1"/>
    <col min="16173" max="16176" width="0" style="103" hidden="1" customWidth="1"/>
    <col min="16177" max="16177" width="8.5" style="103" customWidth="1"/>
    <col min="16178" max="16181" width="0" style="103" hidden="1" customWidth="1"/>
    <col min="16182" max="16182" width="8.5" style="103" customWidth="1"/>
    <col min="16183" max="16186" width="0" style="103" hidden="1" customWidth="1"/>
    <col min="16187" max="16187" width="8.5" style="103" customWidth="1"/>
    <col min="16188" max="16191" width="0" style="103" hidden="1" customWidth="1"/>
    <col min="16192" max="16192" width="8.5" style="103" customWidth="1"/>
    <col min="16193" max="16196" width="0" style="103" hidden="1" customWidth="1"/>
    <col min="16197" max="16197" width="8.5" style="103" customWidth="1"/>
    <col min="16198" max="16201" width="0" style="103" hidden="1" customWidth="1"/>
    <col min="16202" max="16202" width="8.5" style="103" customWidth="1"/>
    <col min="16203" max="16206" width="0" style="103" hidden="1" customWidth="1"/>
    <col min="16207" max="16207" width="8.5" style="103" customWidth="1"/>
    <col min="16208" max="16211" width="0" style="103" hidden="1" customWidth="1"/>
    <col min="16212" max="16212" width="8.5" style="103" customWidth="1"/>
    <col min="16213" max="16216" width="0" style="103" hidden="1" customWidth="1"/>
    <col min="16217" max="16217" width="8.5" style="103" customWidth="1"/>
    <col min="16218" max="16221" width="0" style="103" hidden="1" customWidth="1"/>
    <col min="16222" max="16222" width="8.5" style="103" customWidth="1"/>
    <col min="16223" max="16226" width="0" style="103" hidden="1" customWidth="1"/>
    <col min="16227" max="16227" width="8.5" style="103" customWidth="1"/>
    <col min="16228" max="16231" width="0" style="103" hidden="1" customWidth="1"/>
    <col min="16232" max="16232" width="8.5" style="103" customWidth="1"/>
    <col min="16233" max="16236" width="0" style="103" hidden="1" customWidth="1"/>
    <col min="16237" max="16237" width="8.5" style="103" customWidth="1"/>
    <col min="16238" max="16241" width="0" style="103" hidden="1" customWidth="1"/>
    <col min="16242" max="16384" width="9" style="103"/>
  </cols>
  <sheetData>
    <row r="1" spans="1:113">
      <c r="A1" s="102" t="s">
        <v>212</v>
      </c>
    </row>
    <row r="2" spans="1:113">
      <c r="A2" s="104" t="s">
        <v>213</v>
      </c>
      <c r="B2" s="105"/>
      <c r="C2" s="105"/>
      <c r="D2" s="105" t="s">
        <v>353</v>
      </c>
      <c r="E2" s="105"/>
      <c r="F2" s="105"/>
      <c r="G2" s="105"/>
      <c r="H2" s="105"/>
      <c r="I2" s="106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</row>
    <row r="3" spans="1:113">
      <c r="A3" s="107" t="s">
        <v>3</v>
      </c>
      <c r="B3" s="105"/>
      <c r="C3" s="105"/>
      <c r="D3" s="108" t="s">
        <v>214</v>
      </c>
      <c r="E3" s="109"/>
      <c r="F3" s="109"/>
      <c r="G3" s="109"/>
      <c r="H3" s="109"/>
      <c r="I3" s="108" t="s">
        <v>215</v>
      </c>
      <c r="J3" s="109"/>
      <c r="K3" s="109"/>
      <c r="L3" s="109"/>
      <c r="M3" s="109"/>
      <c r="N3" s="108" t="s">
        <v>216</v>
      </c>
      <c r="O3" s="109"/>
      <c r="P3" s="109"/>
      <c r="Q3" s="109"/>
      <c r="R3" s="109"/>
      <c r="S3" s="108" t="s">
        <v>217</v>
      </c>
      <c r="T3" s="109"/>
      <c r="U3" s="109"/>
      <c r="V3" s="109"/>
      <c r="W3" s="109"/>
      <c r="X3" s="108" t="s">
        <v>218</v>
      </c>
      <c r="Y3" s="109"/>
      <c r="Z3" s="109"/>
      <c r="AA3" s="109"/>
      <c r="AB3" s="109"/>
      <c r="AC3" s="108" t="s">
        <v>219</v>
      </c>
      <c r="AD3" s="109"/>
      <c r="AE3" s="109"/>
      <c r="AF3" s="109"/>
      <c r="AG3" s="109"/>
      <c r="AH3" s="108" t="s">
        <v>220</v>
      </c>
      <c r="AI3" s="109"/>
      <c r="AJ3" s="109"/>
      <c r="AK3" s="109"/>
      <c r="AL3" s="109"/>
      <c r="AM3" s="110" t="s">
        <v>221</v>
      </c>
      <c r="AN3" s="109"/>
      <c r="AO3" s="109"/>
      <c r="AP3" s="109"/>
      <c r="AQ3" s="109"/>
      <c r="AR3" s="110" t="s">
        <v>222</v>
      </c>
      <c r="AS3" s="109"/>
      <c r="AT3" s="109"/>
      <c r="AU3" s="109"/>
      <c r="AV3" s="109"/>
      <c r="AW3" s="110" t="s">
        <v>223</v>
      </c>
      <c r="AX3" s="109"/>
      <c r="AY3" s="109"/>
      <c r="AZ3" s="109"/>
      <c r="BA3" s="109"/>
      <c r="BB3" s="110" t="s">
        <v>224</v>
      </c>
      <c r="BC3" s="109"/>
      <c r="BD3" s="109"/>
      <c r="BE3" s="109"/>
      <c r="BF3" s="109"/>
      <c r="BG3" s="110" t="s">
        <v>225</v>
      </c>
      <c r="BH3" s="109"/>
      <c r="BI3" s="109"/>
      <c r="BJ3" s="109"/>
      <c r="BK3" s="109"/>
      <c r="BL3" s="110" t="s">
        <v>226</v>
      </c>
      <c r="BM3" s="109"/>
      <c r="BN3" s="109"/>
      <c r="BO3" s="109"/>
      <c r="BP3" s="109"/>
      <c r="BQ3" s="110" t="s">
        <v>227</v>
      </c>
      <c r="BR3" s="109"/>
      <c r="BS3" s="109"/>
      <c r="BT3" s="109"/>
      <c r="BU3" s="109"/>
      <c r="BV3" s="110" t="s">
        <v>228</v>
      </c>
      <c r="BW3" s="109"/>
      <c r="BX3" s="109"/>
      <c r="BY3" s="109"/>
      <c r="BZ3" s="109"/>
      <c r="CA3" s="110" t="s">
        <v>229</v>
      </c>
      <c r="CB3" s="109"/>
      <c r="CC3" s="109"/>
      <c r="CD3" s="109"/>
      <c r="CE3" s="109"/>
      <c r="CF3" s="110" t="s">
        <v>230</v>
      </c>
      <c r="CG3" s="109"/>
      <c r="CH3" s="109"/>
      <c r="CI3" s="109"/>
      <c r="CJ3" s="109"/>
      <c r="CK3" s="110" t="s">
        <v>231</v>
      </c>
      <c r="CL3" s="109"/>
      <c r="CM3" s="109"/>
      <c r="CN3" s="109"/>
      <c r="CO3" s="109"/>
      <c r="CP3" s="110" t="s">
        <v>232</v>
      </c>
      <c r="CQ3" s="109"/>
      <c r="CR3" s="109"/>
      <c r="CS3" s="109"/>
      <c r="CT3" s="109"/>
      <c r="CU3" s="110" t="s">
        <v>233</v>
      </c>
      <c r="CV3" s="109"/>
      <c r="CW3" s="109"/>
      <c r="CX3" s="109"/>
      <c r="CY3" s="109"/>
      <c r="CZ3" s="110" t="s">
        <v>234</v>
      </c>
      <c r="DA3" s="109"/>
      <c r="DB3" s="109"/>
      <c r="DC3" s="109"/>
      <c r="DD3" s="109"/>
      <c r="DE3" s="111" t="s">
        <v>21</v>
      </c>
      <c r="DF3" s="112"/>
      <c r="DG3" s="112"/>
      <c r="DH3" s="112"/>
      <c r="DI3" s="113"/>
    </row>
    <row r="4" spans="1:113">
      <c r="A4" s="114">
        <v>10</v>
      </c>
      <c r="B4" s="115" t="s">
        <v>22</v>
      </c>
      <c r="C4" s="116">
        <v>10.9</v>
      </c>
      <c r="D4" s="117"/>
      <c r="E4" s="117">
        <f t="shared" ref="E4:E42" si="0">D4*(+$A4+0.5)</f>
        <v>0</v>
      </c>
      <c r="F4" s="117">
        <f t="shared" ref="F4:F42" si="1">($A4+0.5)-D$44</f>
        <v>-25.5</v>
      </c>
      <c r="G4" s="117">
        <f t="shared" ref="G4:G42" si="2">F4^2</f>
        <v>650.25</v>
      </c>
      <c r="H4" s="117">
        <f t="shared" ref="H4:H42" si="3">G4*D4</f>
        <v>0</v>
      </c>
      <c r="I4" s="117"/>
      <c r="J4" s="117">
        <f t="shared" ref="J4:J42" si="4">I4*(+$A4+0.5)</f>
        <v>0</v>
      </c>
      <c r="K4" s="117">
        <f t="shared" ref="K4:K42" si="5">($A4+0.5)-I$44</f>
        <v>-23.625</v>
      </c>
      <c r="L4" s="117">
        <f t="shared" ref="L4:L42" si="6">K4^2</f>
        <v>558.140625</v>
      </c>
      <c r="M4" s="117">
        <f t="shared" ref="M4:M42" si="7">L4*I4</f>
        <v>0</v>
      </c>
      <c r="N4" s="117"/>
      <c r="O4" s="117">
        <f t="shared" ref="O4:O42" si="8">N4*(+$A4+0.5)</f>
        <v>0</v>
      </c>
      <c r="P4" s="117">
        <f t="shared" ref="P4:P42" si="9">($A4+0.5)-N$44</f>
        <v>-22.700000000000003</v>
      </c>
      <c r="Q4" s="117">
        <f t="shared" ref="Q4:Q42" si="10">P4^2</f>
        <v>515.29000000000008</v>
      </c>
      <c r="R4" s="117">
        <f t="shared" ref="R4:R42" si="11">Q4*N4</f>
        <v>0</v>
      </c>
      <c r="S4" s="117"/>
      <c r="T4" s="117">
        <f t="shared" ref="T4:T42" si="12">S4*(+$A4+0.5)</f>
        <v>0</v>
      </c>
      <c r="U4" s="117">
        <f t="shared" ref="U4:U42" si="13">($A4+0.5)-S$44</f>
        <v>-23.125</v>
      </c>
      <c r="V4" s="117">
        <f t="shared" ref="V4:V42" si="14">U4^2</f>
        <v>534.765625</v>
      </c>
      <c r="W4" s="117">
        <f t="shared" ref="W4:W42" si="15">V4*S4</f>
        <v>0</v>
      </c>
      <c r="X4" s="117"/>
      <c r="Y4" s="117">
        <f t="shared" ref="Y4:Y42" si="16">X4*(+$A4+0.5)</f>
        <v>0</v>
      </c>
      <c r="Z4" s="117">
        <f t="shared" ref="Z4:Z42" si="17">($A4+0.5)-X$44</f>
        <v>-21.357142857142858</v>
      </c>
      <c r="AA4" s="117">
        <f t="shared" ref="AA4:AA42" si="18">Z4^2</f>
        <v>456.12755102040819</v>
      </c>
      <c r="AB4" s="117">
        <f t="shared" ref="AB4:AB42" si="19">AA4*X4</f>
        <v>0</v>
      </c>
      <c r="AC4" s="117"/>
      <c r="AD4" s="117">
        <f t="shared" ref="AD4:AD42" si="20">AC4*(+$A4+0.5)</f>
        <v>0</v>
      </c>
      <c r="AE4" s="117">
        <f t="shared" ref="AE4:AE42" si="21">($A4+0.5)-AC$44</f>
        <v>-19.6875</v>
      </c>
      <c r="AF4" s="117">
        <f t="shared" ref="AF4:AF42" si="22">AE4^2</f>
        <v>387.59765625</v>
      </c>
      <c r="AG4" s="117">
        <f t="shared" ref="AG4:AG42" si="23">AF4*AC4</f>
        <v>0</v>
      </c>
      <c r="AH4" s="117"/>
      <c r="AI4" s="117">
        <f t="shared" ref="AI4:AI42" si="24">AH4*(+$A4+0.5)</f>
        <v>0</v>
      </c>
      <c r="AJ4" s="117">
        <f t="shared" ref="AJ4:AJ42" si="25">($A4+0.5)-AH$44</f>
        <v>-18.916666666666668</v>
      </c>
      <c r="AK4" s="117">
        <f t="shared" ref="AK4:AK42" si="26">AJ4^2</f>
        <v>357.84027777777783</v>
      </c>
      <c r="AL4" s="117">
        <f t="shared" ref="AL4:AL42" si="27">AK4*AH4</f>
        <v>0</v>
      </c>
      <c r="AM4" s="117"/>
      <c r="AN4" s="117">
        <f t="shared" ref="AN4:AN42" si="28">AM4*(+$A4+0.5)</f>
        <v>0</v>
      </c>
      <c r="AO4" s="117">
        <f t="shared" ref="AO4:AO42" si="29">($A4+0.5)-AM$44</f>
        <v>-24.700000000000003</v>
      </c>
      <c r="AP4" s="117">
        <f t="shared" ref="AP4:AP42" si="30">AO4^2</f>
        <v>610.09000000000015</v>
      </c>
      <c r="AQ4" s="117">
        <f t="shared" ref="AQ4:AQ42" si="31">AP4*AM4</f>
        <v>0</v>
      </c>
      <c r="AR4" s="117"/>
      <c r="AS4" s="117">
        <f t="shared" ref="AS4:AS42" si="32">AR4*(+$A4+0.5)</f>
        <v>0</v>
      </c>
      <c r="AT4" s="117">
        <f t="shared" ref="AT4:AT42" si="33">($A4+0.5)-AR$44</f>
        <v>-21.6</v>
      </c>
      <c r="AU4" s="117">
        <f t="shared" ref="AU4:AU42" si="34">AT4^2</f>
        <v>466.56000000000006</v>
      </c>
      <c r="AV4" s="117">
        <f t="shared" ref="AV4:AV42" si="35">AU4*AR4</f>
        <v>0</v>
      </c>
      <c r="AW4" s="117"/>
      <c r="AX4" s="117">
        <f t="shared" ref="AX4:AX42" si="36">AW4*(+$A4+0.5)</f>
        <v>0</v>
      </c>
      <c r="AY4" s="117">
        <f t="shared" ref="AY4:AY42" si="37">($A4+0.5)-AW$44</f>
        <v>-20.2</v>
      </c>
      <c r="AZ4" s="117">
        <f t="shared" ref="AZ4:AZ42" si="38">AY4^2</f>
        <v>408.03999999999996</v>
      </c>
      <c r="BA4" s="117">
        <f t="shared" ref="BA4:BA42" si="39">AZ4*AW4</f>
        <v>0</v>
      </c>
      <c r="BB4" s="117"/>
      <c r="BC4" s="117">
        <f t="shared" ref="BC4:BC42" si="40">BB4*(+$A4+0.5)</f>
        <v>0</v>
      </c>
      <c r="BD4" s="117">
        <f t="shared" ref="BD4:BD42" si="41">($A4+0.5)-BB$44</f>
        <v>-17.600000000000001</v>
      </c>
      <c r="BE4" s="117">
        <f t="shared" ref="BE4:BE42" si="42">BD4^2</f>
        <v>309.76000000000005</v>
      </c>
      <c r="BF4" s="117">
        <f t="shared" ref="BF4:BF42" si="43">BE4*BB4</f>
        <v>0</v>
      </c>
      <c r="BG4" s="117"/>
      <c r="BH4" s="117">
        <f t="shared" ref="BH4:BH42" si="44">BG4*(+$A4+0.5)</f>
        <v>0</v>
      </c>
      <c r="BI4" s="117">
        <f t="shared" ref="BI4:BI42" si="45">($A4+0.5)-BG$44</f>
        <v>-16.899999999999999</v>
      </c>
      <c r="BJ4" s="117">
        <f t="shared" ref="BJ4:BJ42" si="46">BI4^2</f>
        <v>285.60999999999996</v>
      </c>
      <c r="BK4" s="117">
        <f t="shared" ref="BK4:BK42" si="47">BJ4*BG4</f>
        <v>0</v>
      </c>
      <c r="BL4" s="117"/>
      <c r="BM4" s="117">
        <f t="shared" ref="BM4:BM42" si="48">BL4*(+$A4+0.5)</f>
        <v>0</v>
      </c>
      <c r="BN4" s="117">
        <f t="shared" ref="BN4:BN42" si="49">($A4+0.5)-BL$44</f>
        <v>-15.55</v>
      </c>
      <c r="BO4" s="117">
        <f t="shared" ref="BO4:BO42" si="50">BN4^2</f>
        <v>241.80250000000001</v>
      </c>
      <c r="BP4" s="117">
        <f t="shared" ref="BP4:BP42" si="51">BO4*BL4</f>
        <v>0</v>
      </c>
      <c r="BQ4" s="117"/>
      <c r="BR4" s="117">
        <f t="shared" ref="BR4:BR42" si="52">BQ4*(+$A4+0.5)</f>
        <v>0</v>
      </c>
      <c r="BS4" s="117">
        <f t="shared" ref="BS4:BS42" si="53">($A4+0.5)-BQ$44</f>
        <v>-14.95</v>
      </c>
      <c r="BT4" s="117">
        <f t="shared" ref="BT4:BT42" si="54">BS4^2</f>
        <v>223.50249999999997</v>
      </c>
      <c r="BU4" s="117">
        <f t="shared" ref="BU4:BU42" si="55">BT4*BQ4</f>
        <v>0</v>
      </c>
      <c r="BV4" s="117"/>
      <c r="BW4" s="117">
        <f t="shared" ref="BW4:BW42" si="56">BV4*(+$A4+0.5)</f>
        <v>0</v>
      </c>
      <c r="BX4" s="117">
        <f t="shared" ref="BX4:BX42" si="57">($A4+0.5)-BV$44</f>
        <v>-13.95</v>
      </c>
      <c r="BY4" s="117">
        <f t="shared" ref="BY4:BY42" si="58">BX4^2</f>
        <v>194.60249999999999</v>
      </c>
      <c r="BZ4" s="117">
        <f t="shared" ref="BZ4:BZ42" si="59">BY4*BV4</f>
        <v>0</v>
      </c>
      <c r="CA4" s="117"/>
      <c r="CB4" s="117">
        <f t="shared" ref="CB4:CB42" si="60">CA4*(+$A4+0.5)</f>
        <v>0</v>
      </c>
      <c r="CC4" s="117">
        <f t="shared" ref="CC4:CC42" si="61">($A4+0.5)-CA$44</f>
        <v>-13.333333333333332</v>
      </c>
      <c r="CD4" s="117">
        <f t="shared" ref="CD4:CD42" si="62">CC4^2</f>
        <v>177.77777777777774</v>
      </c>
      <c r="CE4" s="117">
        <f t="shared" ref="CE4:CE42" si="63">CD4*CA4</f>
        <v>0</v>
      </c>
      <c r="CF4" s="117"/>
      <c r="CG4" s="117">
        <f t="shared" ref="CG4:CG42" si="64">CF4*(+$A4+0.5)</f>
        <v>0</v>
      </c>
      <c r="CH4" s="117">
        <f t="shared" ref="CH4:CH42" si="65">($A4+0.5)-CF$44</f>
        <v>-12.333333333333332</v>
      </c>
      <c r="CI4" s="117">
        <f t="shared" ref="CI4:CI42" si="66">CH4^2</f>
        <v>152.11111111111109</v>
      </c>
      <c r="CJ4" s="117">
        <f t="shared" ref="CJ4:CJ42" si="67">CI4*CF4</f>
        <v>0</v>
      </c>
      <c r="CK4" s="117"/>
      <c r="CL4" s="117">
        <f t="shared" ref="CL4:CL42" si="68">CK4*(+$A4+0.5)</f>
        <v>0</v>
      </c>
      <c r="CM4" s="117">
        <f t="shared" ref="CM4:CM42" si="69">($A4+0.5)-CK$44</f>
        <v>-11.2</v>
      </c>
      <c r="CN4" s="117">
        <f t="shared" ref="CN4:CN42" si="70">CM4^2</f>
        <v>125.43999999999998</v>
      </c>
      <c r="CO4" s="117">
        <f t="shared" ref="CO4:CO42" si="71">CN4*CK4</f>
        <v>0</v>
      </c>
      <c r="CP4" s="117"/>
      <c r="CQ4" s="117">
        <f t="shared" ref="CQ4:CQ42" si="72">CP4*(+$A4+0.5)</f>
        <v>0</v>
      </c>
      <c r="CR4" s="117">
        <f t="shared" ref="CR4:CR42" si="73">($A4+0.5)-CP$44</f>
        <v>-10.068965517241381</v>
      </c>
      <c r="CS4" s="117">
        <f t="shared" ref="CS4:CS42" si="74">CR4^2</f>
        <v>101.38406658739599</v>
      </c>
      <c r="CT4" s="117">
        <f t="shared" ref="CT4:CT42" si="75">CS4*CP4</f>
        <v>0</v>
      </c>
      <c r="CU4" s="117"/>
      <c r="CV4" s="117">
        <f t="shared" ref="CV4:CV42" si="76">CU4*(+$A4+0.5)</f>
        <v>0</v>
      </c>
      <c r="CW4" s="117">
        <f t="shared" ref="CW4:CW42" si="77">($A4+0.5)-CU$44</f>
        <v>-9.5666666666666664</v>
      </c>
      <c r="CX4" s="117">
        <f t="shared" ref="CX4:CX42" si="78">CW4^2</f>
        <v>91.521111111111111</v>
      </c>
      <c r="CY4" s="117">
        <f t="shared" ref="CY4:CY42" si="79">CX4*CU4</f>
        <v>0</v>
      </c>
      <c r="CZ4" s="117"/>
      <c r="DA4" s="117">
        <f t="shared" ref="DA4:DA42" si="80">CZ4*(+$A4+0.5)</f>
        <v>0</v>
      </c>
      <c r="DB4" s="117">
        <f t="shared" ref="DB4:DB42" si="81">($A4+0.5)-CZ$44</f>
        <v>-8.533333333333335</v>
      </c>
      <c r="DC4" s="117">
        <f t="shared" ref="DC4:DC42" si="82">DB4^2</f>
        <v>72.817777777777806</v>
      </c>
      <c r="DD4" s="117">
        <f t="shared" ref="DD4:DD42" si="83">DC4*CZ4</f>
        <v>0</v>
      </c>
      <c r="DE4" s="118"/>
      <c r="DF4" s="117">
        <f t="shared" ref="DF4:DF42" si="84">DE4*(+$A4+0.5)</f>
        <v>0</v>
      </c>
      <c r="DG4" s="117">
        <f t="shared" ref="DG4:DG42" si="85">($A4+0.5)-DE$44</f>
        <v>-5.8500000000000014</v>
      </c>
      <c r="DH4" s="117">
        <f t="shared" ref="DH4:DH42" si="86">DG4^2</f>
        <v>34.222500000000018</v>
      </c>
      <c r="DI4" s="118">
        <f t="shared" ref="DI4:DI42" si="87">DH4*DE4</f>
        <v>0</v>
      </c>
    </row>
    <row r="5" spans="1:113">
      <c r="A5" s="114">
        <f t="shared" ref="A5:A42" si="88">A4+1</f>
        <v>11</v>
      </c>
      <c r="B5" s="115" t="s">
        <v>22</v>
      </c>
      <c r="C5" s="116">
        <f t="shared" ref="C5:C42" si="89">C4+1</f>
        <v>11.9</v>
      </c>
      <c r="D5" s="117"/>
      <c r="E5" s="117">
        <f t="shared" si="0"/>
        <v>0</v>
      </c>
      <c r="F5" s="117">
        <f t="shared" si="1"/>
        <v>-24.5</v>
      </c>
      <c r="G5" s="117">
        <f t="shared" si="2"/>
        <v>600.25</v>
      </c>
      <c r="H5" s="117">
        <f t="shared" si="3"/>
        <v>0</v>
      </c>
      <c r="I5" s="117"/>
      <c r="J5" s="117">
        <f t="shared" si="4"/>
        <v>0</v>
      </c>
      <c r="K5" s="117">
        <f t="shared" si="5"/>
        <v>-22.625</v>
      </c>
      <c r="L5" s="117">
        <f t="shared" si="6"/>
        <v>511.890625</v>
      </c>
      <c r="M5" s="117">
        <f t="shared" si="7"/>
        <v>0</v>
      </c>
      <c r="N5" s="117"/>
      <c r="O5" s="117">
        <f t="shared" si="8"/>
        <v>0</v>
      </c>
      <c r="P5" s="117">
        <f t="shared" si="9"/>
        <v>-21.700000000000003</v>
      </c>
      <c r="Q5" s="117">
        <f t="shared" si="10"/>
        <v>470.8900000000001</v>
      </c>
      <c r="R5" s="117">
        <f t="shared" si="11"/>
        <v>0</v>
      </c>
      <c r="S5" s="117"/>
      <c r="T5" s="117">
        <f t="shared" si="12"/>
        <v>0</v>
      </c>
      <c r="U5" s="117">
        <f t="shared" si="13"/>
        <v>-22.125</v>
      </c>
      <c r="V5" s="117">
        <f t="shared" si="14"/>
        <v>489.515625</v>
      </c>
      <c r="W5" s="117">
        <f t="shared" si="15"/>
        <v>0</v>
      </c>
      <c r="X5" s="117"/>
      <c r="Y5" s="117">
        <f t="shared" si="16"/>
        <v>0</v>
      </c>
      <c r="Z5" s="117">
        <f t="shared" si="17"/>
        <v>-20.357142857142858</v>
      </c>
      <c r="AA5" s="117">
        <f t="shared" si="18"/>
        <v>414.41326530612247</v>
      </c>
      <c r="AB5" s="117">
        <f t="shared" si="19"/>
        <v>0</v>
      </c>
      <c r="AC5" s="117"/>
      <c r="AD5" s="117">
        <f t="shared" si="20"/>
        <v>0</v>
      </c>
      <c r="AE5" s="117">
        <f t="shared" si="21"/>
        <v>-18.6875</v>
      </c>
      <c r="AF5" s="117">
        <f t="shared" si="22"/>
        <v>349.22265625</v>
      </c>
      <c r="AG5" s="117">
        <f t="shared" si="23"/>
        <v>0</v>
      </c>
      <c r="AH5" s="117"/>
      <c r="AI5" s="117">
        <f t="shared" si="24"/>
        <v>0</v>
      </c>
      <c r="AJ5" s="117">
        <f t="shared" si="25"/>
        <v>-17.916666666666668</v>
      </c>
      <c r="AK5" s="117">
        <f t="shared" si="26"/>
        <v>321.00694444444451</v>
      </c>
      <c r="AL5" s="117">
        <f t="shared" si="27"/>
        <v>0</v>
      </c>
      <c r="AM5" s="117"/>
      <c r="AN5" s="117">
        <f t="shared" si="28"/>
        <v>0</v>
      </c>
      <c r="AO5" s="117">
        <f t="shared" si="29"/>
        <v>-23.700000000000003</v>
      </c>
      <c r="AP5" s="117">
        <f t="shared" si="30"/>
        <v>561.69000000000017</v>
      </c>
      <c r="AQ5" s="117">
        <f t="shared" si="31"/>
        <v>0</v>
      </c>
      <c r="AR5" s="117"/>
      <c r="AS5" s="117">
        <f t="shared" si="32"/>
        <v>0</v>
      </c>
      <c r="AT5" s="117">
        <f t="shared" si="33"/>
        <v>-20.6</v>
      </c>
      <c r="AU5" s="117">
        <f t="shared" si="34"/>
        <v>424.36000000000007</v>
      </c>
      <c r="AV5" s="117">
        <f t="shared" si="35"/>
        <v>0</v>
      </c>
      <c r="AW5" s="117"/>
      <c r="AX5" s="117">
        <f t="shared" si="36"/>
        <v>0</v>
      </c>
      <c r="AY5" s="117">
        <f t="shared" si="37"/>
        <v>-19.2</v>
      </c>
      <c r="AZ5" s="117">
        <f t="shared" si="38"/>
        <v>368.64</v>
      </c>
      <c r="BA5" s="117">
        <f t="shared" si="39"/>
        <v>0</v>
      </c>
      <c r="BB5" s="117"/>
      <c r="BC5" s="117">
        <f t="shared" si="40"/>
        <v>0</v>
      </c>
      <c r="BD5" s="117">
        <f t="shared" si="41"/>
        <v>-16.600000000000001</v>
      </c>
      <c r="BE5" s="117">
        <f t="shared" si="42"/>
        <v>275.56000000000006</v>
      </c>
      <c r="BF5" s="117">
        <f t="shared" si="43"/>
        <v>0</v>
      </c>
      <c r="BG5" s="117"/>
      <c r="BH5" s="117">
        <f t="shared" si="44"/>
        <v>0</v>
      </c>
      <c r="BI5" s="117">
        <f t="shared" si="45"/>
        <v>-15.899999999999999</v>
      </c>
      <c r="BJ5" s="117">
        <f t="shared" si="46"/>
        <v>252.80999999999995</v>
      </c>
      <c r="BK5" s="117">
        <f t="shared" si="47"/>
        <v>0</v>
      </c>
      <c r="BL5" s="117"/>
      <c r="BM5" s="117">
        <f t="shared" si="48"/>
        <v>0</v>
      </c>
      <c r="BN5" s="117">
        <f t="shared" si="49"/>
        <v>-14.55</v>
      </c>
      <c r="BO5" s="117">
        <f t="shared" si="50"/>
        <v>211.70250000000001</v>
      </c>
      <c r="BP5" s="117">
        <f t="shared" si="51"/>
        <v>0</v>
      </c>
      <c r="BQ5" s="117"/>
      <c r="BR5" s="117">
        <f t="shared" si="52"/>
        <v>0</v>
      </c>
      <c r="BS5" s="117">
        <f t="shared" si="53"/>
        <v>-13.95</v>
      </c>
      <c r="BT5" s="117">
        <f t="shared" si="54"/>
        <v>194.60249999999999</v>
      </c>
      <c r="BU5" s="117">
        <f t="shared" si="55"/>
        <v>0</v>
      </c>
      <c r="BV5" s="117"/>
      <c r="BW5" s="117">
        <f t="shared" si="56"/>
        <v>0</v>
      </c>
      <c r="BX5" s="117">
        <f t="shared" si="57"/>
        <v>-12.95</v>
      </c>
      <c r="BY5" s="117">
        <f t="shared" si="58"/>
        <v>167.70249999999999</v>
      </c>
      <c r="BZ5" s="117">
        <f t="shared" si="59"/>
        <v>0</v>
      </c>
      <c r="CA5" s="117"/>
      <c r="CB5" s="117">
        <f t="shared" si="60"/>
        <v>0</v>
      </c>
      <c r="CC5" s="117">
        <f t="shared" si="61"/>
        <v>-12.333333333333332</v>
      </c>
      <c r="CD5" s="117">
        <f t="shared" si="62"/>
        <v>152.11111111111109</v>
      </c>
      <c r="CE5" s="117">
        <f t="shared" si="63"/>
        <v>0</v>
      </c>
      <c r="CF5" s="117"/>
      <c r="CG5" s="117">
        <f t="shared" si="64"/>
        <v>0</v>
      </c>
      <c r="CH5" s="117">
        <f t="shared" si="65"/>
        <v>-11.333333333333332</v>
      </c>
      <c r="CI5" s="117">
        <f t="shared" si="66"/>
        <v>128.44444444444443</v>
      </c>
      <c r="CJ5" s="117">
        <f t="shared" si="67"/>
        <v>0</v>
      </c>
      <c r="CK5" s="117"/>
      <c r="CL5" s="117">
        <f t="shared" si="68"/>
        <v>0</v>
      </c>
      <c r="CM5" s="117">
        <f t="shared" si="69"/>
        <v>-10.199999999999999</v>
      </c>
      <c r="CN5" s="117">
        <f t="shared" si="70"/>
        <v>104.03999999999999</v>
      </c>
      <c r="CO5" s="117">
        <f t="shared" si="71"/>
        <v>0</v>
      </c>
      <c r="CP5" s="117"/>
      <c r="CQ5" s="117">
        <f t="shared" si="72"/>
        <v>0</v>
      </c>
      <c r="CR5" s="117">
        <f t="shared" si="73"/>
        <v>-9.0689655172413808</v>
      </c>
      <c r="CS5" s="117">
        <f t="shared" si="74"/>
        <v>82.246135552913231</v>
      </c>
      <c r="CT5" s="117">
        <f t="shared" si="75"/>
        <v>0</v>
      </c>
      <c r="CU5" s="117"/>
      <c r="CV5" s="117">
        <f t="shared" si="76"/>
        <v>0</v>
      </c>
      <c r="CW5" s="117">
        <f t="shared" si="77"/>
        <v>-8.5666666666666664</v>
      </c>
      <c r="CX5" s="117">
        <f t="shared" si="78"/>
        <v>73.387777777777771</v>
      </c>
      <c r="CY5" s="117">
        <f t="shared" si="79"/>
        <v>0</v>
      </c>
      <c r="CZ5" s="117"/>
      <c r="DA5" s="117">
        <f t="shared" si="80"/>
        <v>0</v>
      </c>
      <c r="DB5" s="117">
        <f t="shared" si="81"/>
        <v>-7.533333333333335</v>
      </c>
      <c r="DC5" s="117">
        <f t="shared" si="82"/>
        <v>56.751111111111136</v>
      </c>
      <c r="DD5" s="117">
        <f t="shared" si="83"/>
        <v>0</v>
      </c>
      <c r="DE5" s="118"/>
      <c r="DF5" s="117">
        <f t="shared" si="84"/>
        <v>0</v>
      </c>
      <c r="DG5" s="117">
        <f t="shared" si="85"/>
        <v>-4.8500000000000014</v>
      </c>
      <c r="DH5" s="117">
        <f t="shared" si="86"/>
        <v>23.522500000000015</v>
      </c>
      <c r="DI5" s="118">
        <f t="shared" si="87"/>
        <v>0</v>
      </c>
    </row>
    <row r="6" spans="1:113">
      <c r="A6" s="114">
        <f t="shared" si="88"/>
        <v>12</v>
      </c>
      <c r="B6" s="115" t="s">
        <v>22</v>
      </c>
      <c r="C6" s="116">
        <f t="shared" si="89"/>
        <v>12.9</v>
      </c>
      <c r="D6" s="117"/>
      <c r="E6" s="117">
        <f t="shared" si="0"/>
        <v>0</v>
      </c>
      <c r="F6" s="117">
        <f t="shared" si="1"/>
        <v>-23.5</v>
      </c>
      <c r="G6" s="117">
        <f t="shared" si="2"/>
        <v>552.25</v>
      </c>
      <c r="H6" s="117">
        <f t="shared" si="3"/>
        <v>0</v>
      </c>
      <c r="I6" s="117"/>
      <c r="J6" s="117">
        <f t="shared" si="4"/>
        <v>0</v>
      </c>
      <c r="K6" s="117">
        <f t="shared" si="5"/>
        <v>-21.625</v>
      </c>
      <c r="L6" s="117">
        <f t="shared" si="6"/>
        <v>467.640625</v>
      </c>
      <c r="M6" s="117">
        <f t="shared" si="7"/>
        <v>0</v>
      </c>
      <c r="N6" s="117"/>
      <c r="O6" s="117">
        <f t="shared" si="8"/>
        <v>0</v>
      </c>
      <c r="P6" s="117">
        <f t="shared" si="9"/>
        <v>-20.700000000000003</v>
      </c>
      <c r="Q6" s="117">
        <f t="shared" si="10"/>
        <v>428.49000000000012</v>
      </c>
      <c r="R6" s="117">
        <f t="shared" si="11"/>
        <v>0</v>
      </c>
      <c r="S6" s="117"/>
      <c r="T6" s="117">
        <f t="shared" si="12"/>
        <v>0</v>
      </c>
      <c r="U6" s="117">
        <f t="shared" si="13"/>
        <v>-21.125</v>
      </c>
      <c r="V6" s="117">
        <f t="shared" si="14"/>
        <v>446.265625</v>
      </c>
      <c r="W6" s="117">
        <f t="shared" si="15"/>
        <v>0</v>
      </c>
      <c r="X6" s="117"/>
      <c r="Y6" s="117">
        <f t="shared" si="16"/>
        <v>0</v>
      </c>
      <c r="Z6" s="117">
        <f t="shared" si="17"/>
        <v>-19.357142857142858</v>
      </c>
      <c r="AA6" s="117">
        <f t="shared" si="18"/>
        <v>374.69897959183675</v>
      </c>
      <c r="AB6" s="117">
        <f t="shared" si="19"/>
        <v>0</v>
      </c>
      <c r="AC6" s="117"/>
      <c r="AD6" s="117">
        <f t="shared" si="20"/>
        <v>0</v>
      </c>
      <c r="AE6" s="117">
        <f t="shared" si="21"/>
        <v>-17.6875</v>
      </c>
      <c r="AF6" s="117">
        <f t="shared" si="22"/>
        <v>312.84765625</v>
      </c>
      <c r="AG6" s="117">
        <f t="shared" si="23"/>
        <v>0</v>
      </c>
      <c r="AH6" s="117"/>
      <c r="AI6" s="117">
        <f t="shared" si="24"/>
        <v>0</v>
      </c>
      <c r="AJ6" s="117">
        <f t="shared" si="25"/>
        <v>-16.916666666666668</v>
      </c>
      <c r="AK6" s="117">
        <f t="shared" si="26"/>
        <v>286.17361111111114</v>
      </c>
      <c r="AL6" s="117">
        <f t="shared" si="27"/>
        <v>0</v>
      </c>
      <c r="AM6" s="117"/>
      <c r="AN6" s="117">
        <f t="shared" si="28"/>
        <v>0</v>
      </c>
      <c r="AO6" s="117">
        <f t="shared" si="29"/>
        <v>-22.700000000000003</v>
      </c>
      <c r="AP6" s="117">
        <f t="shared" si="30"/>
        <v>515.29000000000008</v>
      </c>
      <c r="AQ6" s="117">
        <f t="shared" si="31"/>
        <v>0</v>
      </c>
      <c r="AR6" s="117"/>
      <c r="AS6" s="117">
        <f t="shared" si="32"/>
        <v>0</v>
      </c>
      <c r="AT6" s="117">
        <f t="shared" si="33"/>
        <v>-19.600000000000001</v>
      </c>
      <c r="AU6" s="117">
        <f t="shared" si="34"/>
        <v>384.16000000000008</v>
      </c>
      <c r="AV6" s="117">
        <f t="shared" si="35"/>
        <v>0</v>
      </c>
      <c r="AW6" s="117"/>
      <c r="AX6" s="117">
        <f t="shared" si="36"/>
        <v>0</v>
      </c>
      <c r="AY6" s="117">
        <f t="shared" si="37"/>
        <v>-18.2</v>
      </c>
      <c r="AZ6" s="117">
        <f t="shared" si="38"/>
        <v>331.23999999999995</v>
      </c>
      <c r="BA6" s="117">
        <f t="shared" si="39"/>
        <v>0</v>
      </c>
      <c r="BB6" s="117"/>
      <c r="BC6" s="117">
        <f t="shared" si="40"/>
        <v>0</v>
      </c>
      <c r="BD6" s="117">
        <f t="shared" si="41"/>
        <v>-15.600000000000001</v>
      </c>
      <c r="BE6" s="117">
        <f t="shared" si="42"/>
        <v>243.36000000000004</v>
      </c>
      <c r="BF6" s="117">
        <f t="shared" si="43"/>
        <v>0</v>
      </c>
      <c r="BG6" s="117"/>
      <c r="BH6" s="117">
        <f t="shared" si="44"/>
        <v>0</v>
      </c>
      <c r="BI6" s="117">
        <f t="shared" si="45"/>
        <v>-14.899999999999999</v>
      </c>
      <c r="BJ6" s="117">
        <f t="shared" si="46"/>
        <v>222.00999999999996</v>
      </c>
      <c r="BK6" s="117">
        <f t="shared" si="47"/>
        <v>0</v>
      </c>
      <c r="BL6" s="117"/>
      <c r="BM6" s="117">
        <f t="shared" si="48"/>
        <v>0</v>
      </c>
      <c r="BN6" s="117">
        <f t="shared" si="49"/>
        <v>-13.55</v>
      </c>
      <c r="BO6" s="117">
        <f t="shared" si="50"/>
        <v>183.60250000000002</v>
      </c>
      <c r="BP6" s="117">
        <f t="shared" si="51"/>
        <v>0</v>
      </c>
      <c r="BQ6" s="117"/>
      <c r="BR6" s="117">
        <f t="shared" si="52"/>
        <v>0</v>
      </c>
      <c r="BS6" s="117">
        <f t="shared" si="53"/>
        <v>-12.95</v>
      </c>
      <c r="BT6" s="117">
        <f t="shared" si="54"/>
        <v>167.70249999999999</v>
      </c>
      <c r="BU6" s="117">
        <f t="shared" si="55"/>
        <v>0</v>
      </c>
      <c r="BV6" s="117"/>
      <c r="BW6" s="117">
        <f t="shared" si="56"/>
        <v>0</v>
      </c>
      <c r="BX6" s="117">
        <f t="shared" si="57"/>
        <v>-11.95</v>
      </c>
      <c r="BY6" s="117">
        <f t="shared" si="58"/>
        <v>142.80249999999998</v>
      </c>
      <c r="BZ6" s="117">
        <f t="shared" si="59"/>
        <v>0</v>
      </c>
      <c r="CA6" s="117"/>
      <c r="CB6" s="117">
        <f t="shared" si="60"/>
        <v>0</v>
      </c>
      <c r="CC6" s="117">
        <f t="shared" si="61"/>
        <v>-11.333333333333332</v>
      </c>
      <c r="CD6" s="117">
        <f t="shared" si="62"/>
        <v>128.44444444444443</v>
      </c>
      <c r="CE6" s="117">
        <f t="shared" si="63"/>
        <v>0</v>
      </c>
      <c r="CF6" s="117"/>
      <c r="CG6" s="117">
        <f t="shared" si="64"/>
        <v>0</v>
      </c>
      <c r="CH6" s="117">
        <f t="shared" si="65"/>
        <v>-10.333333333333332</v>
      </c>
      <c r="CI6" s="117">
        <f t="shared" si="66"/>
        <v>106.77777777777776</v>
      </c>
      <c r="CJ6" s="117">
        <f t="shared" si="67"/>
        <v>0</v>
      </c>
      <c r="CK6" s="117"/>
      <c r="CL6" s="117">
        <f t="shared" si="68"/>
        <v>0</v>
      </c>
      <c r="CM6" s="117">
        <f t="shared" si="69"/>
        <v>-9.1999999999999993</v>
      </c>
      <c r="CN6" s="117">
        <f t="shared" si="70"/>
        <v>84.639999999999986</v>
      </c>
      <c r="CO6" s="117">
        <f t="shared" si="71"/>
        <v>0</v>
      </c>
      <c r="CP6" s="117"/>
      <c r="CQ6" s="117">
        <f t="shared" si="72"/>
        <v>0</v>
      </c>
      <c r="CR6" s="117">
        <f t="shared" si="73"/>
        <v>-8.0689655172413808</v>
      </c>
      <c r="CS6" s="117">
        <f t="shared" si="74"/>
        <v>65.108204518430469</v>
      </c>
      <c r="CT6" s="117">
        <f t="shared" si="75"/>
        <v>0</v>
      </c>
      <c r="CU6" s="117"/>
      <c r="CV6" s="117">
        <f t="shared" si="76"/>
        <v>0</v>
      </c>
      <c r="CW6" s="117">
        <f t="shared" si="77"/>
        <v>-7.5666666666666664</v>
      </c>
      <c r="CX6" s="117">
        <f t="shared" si="78"/>
        <v>57.254444444444438</v>
      </c>
      <c r="CY6" s="117">
        <f t="shared" si="79"/>
        <v>0</v>
      </c>
      <c r="CZ6" s="117"/>
      <c r="DA6" s="117">
        <f t="shared" si="80"/>
        <v>0</v>
      </c>
      <c r="DB6" s="117">
        <f t="shared" si="81"/>
        <v>-6.533333333333335</v>
      </c>
      <c r="DC6" s="117">
        <f t="shared" si="82"/>
        <v>42.684444444444466</v>
      </c>
      <c r="DD6" s="117">
        <f t="shared" si="83"/>
        <v>0</v>
      </c>
      <c r="DE6" s="118"/>
      <c r="DF6" s="117">
        <f t="shared" si="84"/>
        <v>0</v>
      </c>
      <c r="DG6" s="117">
        <f t="shared" si="85"/>
        <v>-3.8500000000000014</v>
      </c>
      <c r="DH6" s="117">
        <f t="shared" si="86"/>
        <v>14.82250000000001</v>
      </c>
      <c r="DI6" s="118">
        <f t="shared" si="87"/>
        <v>0</v>
      </c>
    </row>
    <row r="7" spans="1:113">
      <c r="A7" s="114">
        <f t="shared" si="88"/>
        <v>13</v>
      </c>
      <c r="B7" s="115" t="s">
        <v>22</v>
      </c>
      <c r="C7" s="116">
        <f t="shared" si="89"/>
        <v>13.9</v>
      </c>
      <c r="D7" s="117"/>
      <c r="E7" s="117">
        <f t="shared" si="0"/>
        <v>0</v>
      </c>
      <c r="F7" s="117">
        <f t="shared" si="1"/>
        <v>-22.5</v>
      </c>
      <c r="G7" s="117">
        <f t="shared" si="2"/>
        <v>506.25</v>
      </c>
      <c r="H7" s="117">
        <f t="shared" si="3"/>
        <v>0</v>
      </c>
      <c r="I7" s="117"/>
      <c r="J7" s="117">
        <f t="shared" si="4"/>
        <v>0</v>
      </c>
      <c r="K7" s="117">
        <f t="shared" si="5"/>
        <v>-20.625</v>
      </c>
      <c r="L7" s="117">
        <f t="shared" si="6"/>
        <v>425.390625</v>
      </c>
      <c r="M7" s="117">
        <f t="shared" si="7"/>
        <v>0</v>
      </c>
      <c r="N7" s="117"/>
      <c r="O7" s="117">
        <f t="shared" si="8"/>
        <v>0</v>
      </c>
      <c r="P7" s="117">
        <f t="shared" si="9"/>
        <v>-19.700000000000003</v>
      </c>
      <c r="Q7" s="117">
        <f t="shared" si="10"/>
        <v>388.09000000000009</v>
      </c>
      <c r="R7" s="117">
        <f t="shared" si="11"/>
        <v>0</v>
      </c>
      <c r="S7" s="117"/>
      <c r="T7" s="117">
        <f t="shared" si="12"/>
        <v>0</v>
      </c>
      <c r="U7" s="117">
        <f t="shared" si="13"/>
        <v>-20.125</v>
      </c>
      <c r="V7" s="117">
        <f t="shared" si="14"/>
        <v>405.015625</v>
      </c>
      <c r="W7" s="117">
        <f t="shared" si="15"/>
        <v>0</v>
      </c>
      <c r="X7" s="117"/>
      <c r="Y7" s="117">
        <f t="shared" si="16"/>
        <v>0</v>
      </c>
      <c r="Z7" s="117">
        <f t="shared" si="17"/>
        <v>-18.357142857142858</v>
      </c>
      <c r="AA7" s="117">
        <f t="shared" si="18"/>
        <v>336.98469387755102</v>
      </c>
      <c r="AB7" s="117">
        <f t="shared" si="19"/>
        <v>0</v>
      </c>
      <c r="AC7" s="117"/>
      <c r="AD7" s="117">
        <f t="shared" si="20"/>
        <v>0</v>
      </c>
      <c r="AE7" s="117">
        <f t="shared" si="21"/>
        <v>-16.6875</v>
      </c>
      <c r="AF7" s="117">
        <f t="shared" si="22"/>
        <v>278.47265625</v>
      </c>
      <c r="AG7" s="117">
        <f t="shared" si="23"/>
        <v>0</v>
      </c>
      <c r="AH7" s="117"/>
      <c r="AI7" s="117">
        <f t="shared" si="24"/>
        <v>0</v>
      </c>
      <c r="AJ7" s="117">
        <f t="shared" si="25"/>
        <v>-15.916666666666668</v>
      </c>
      <c r="AK7" s="117">
        <f t="shared" si="26"/>
        <v>253.34027777777783</v>
      </c>
      <c r="AL7" s="117">
        <f t="shared" si="27"/>
        <v>0</v>
      </c>
      <c r="AM7" s="117"/>
      <c r="AN7" s="117">
        <f t="shared" si="28"/>
        <v>0</v>
      </c>
      <c r="AO7" s="117">
        <f t="shared" si="29"/>
        <v>-21.700000000000003</v>
      </c>
      <c r="AP7" s="117">
        <f t="shared" si="30"/>
        <v>470.8900000000001</v>
      </c>
      <c r="AQ7" s="117">
        <f t="shared" si="31"/>
        <v>0</v>
      </c>
      <c r="AR7" s="117"/>
      <c r="AS7" s="117">
        <f t="shared" si="32"/>
        <v>0</v>
      </c>
      <c r="AT7" s="117">
        <f t="shared" si="33"/>
        <v>-18.600000000000001</v>
      </c>
      <c r="AU7" s="117">
        <f t="shared" si="34"/>
        <v>345.96000000000004</v>
      </c>
      <c r="AV7" s="117">
        <f t="shared" si="35"/>
        <v>0</v>
      </c>
      <c r="AW7" s="117"/>
      <c r="AX7" s="117">
        <f t="shared" si="36"/>
        <v>0</v>
      </c>
      <c r="AY7" s="117">
        <f t="shared" si="37"/>
        <v>-17.2</v>
      </c>
      <c r="AZ7" s="117">
        <f t="shared" si="38"/>
        <v>295.83999999999997</v>
      </c>
      <c r="BA7" s="117">
        <f t="shared" si="39"/>
        <v>0</v>
      </c>
      <c r="BB7" s="117"/>
      <c r="BC7" s="117">
        <f t="shared" si="40"/>
        <v>0</v>
      </c>
      <c r="BD7" s="117">
        <f t="shared" si="41"/>
        <v>-14.600000000000001</v>
      </c>
      <c r="BE7" s="117">
        <f t="shared" si="42"/>
        <v>213.16000000000005</v>
      </c>
      <c r="BF7" s="117">
        <f t="shared" si="43"/>
        <v>0</v>
      </c>
      <c r="BG7" s="117"/>
      <c r="BH7" s="117">
        <f t="shared" si="44"/>
        <v>0</v>
      </c>
      <c r="BI7" s="117">
        <f t="shared" si="45"/>
        <v>-13.899999999999999</v>
      </c>
      <c r="BJ7" s="117">
        <f t="shared" si="46"/>
        <v>193.20999999999995</v>
      </c>
      <c r="BK7" s="117">
        <f t="shared" si="47"/>
        <v>0</v>
      </c>
      <c r="BL7" s="117"/>
      <c r="BM7" s="117">
        <f t="shared" si="48"/>
        <v>0</v>
      </c>
      <c r="BN7" s="117">
        <f t="shared" si="49"/>
        <v>-12.55</v>
      </c>
      <c r="BO7" s="117">
        <f t="shared" si="50"/>
        <v>157.50250000000003</v>
      </c>
      <c r="BP7" s="117">
        <f t="shared" si="51"/>
        <v>0</v>
      </c>
      <c r="BQ7" s="117"/>
      <c r="BR7" s="117">
        <f t="shared" si="52"/>
        <v>0</v>
      </c>
      <c r="BS7" s="117">
        <f t="shared" si="53"/>
        <v>-11.95</v>
      </c>
      <c r="BT7" s="117">
        <f t="shared" si="54"/>
        <v>142.80249999999998</v>
      </c>
      <c r="BU7" s="117">
        <f t="shared" si="55"/>
        <v>0</v>
      </c>
      <c r="BV7" s="117"/>
      <c r="BW7" s="117">
        <f t="shared" si="56"/>
        <v>0</v>
      </c>
      <c r="BX7" s="117">
        <f t="shared" si="57"/>
        <v>-10.95</v>
      </c>
      <c r="BY7" s="117">
        <f t="shared" si="58"/>
        <v>119.90249999999999</v>
      </c>
      <c r="BZ7" s="117">
        <f t="shared" si="59"/>
        <v>0</v>
      </c>
      <c r="CA7" s="117"/>
      <c r="CB7" s="117">
        <f t="shared" si="60"/>
        <v>0</v>
      </c>
      <c r="CC7" s="117">
        <f t="shared" si="61"/>
        <v>-10.333333333333332</v>
      </c>
      <c r="CD7" s="117">
        <f t="shared" si="62"/>
        <v>106.77777777777776</v>
      </c>
      <c r="CE7" s="117">
        <f t="shared" si="63"/>
        <v>0</v>
      </c>
      <c r="CF7" s="117"/>
      <c r="CG7" s="117">
        <f t="shared" si="64"/>
        <v>0</v>
      </c>
      <c r="CH7" s="117">
        <f t="shared" si="65"/>
        <v>-9.3333333333333321</v>
      </c>
      <c r="CI7" s="117">
        <f t="shared" si="66"/>
        <v>87.111111111111086</v>
      </c>
      <c r="CJ7" s="117">
        <f t="shared" si="67"/>
        <v>0</v>
      </c>
      <c r="CK7" s="117"/>
      <c r="CL7" s="117">
        <f t="shared" si="68"/>
        <v>0</v>
      </c>
      <c r="CM7" s="117">
        <f t="shared" si="69"/>
        <v>-8.1999999999999993</v>
      </c>
      <c r="CN7" s="117">
        <f t="shared" si="70"/>
        <v>67.239999999999995</v>
      </c>
      <c r="CO7" s="117">
        <f t="shared" si="71"/>
        <v>0</v>
      </c>
      <c r="CP7" s="117"/>
      <c r="CQ7" s="117">
        <f t="shared" si="72"/>
        <v>0</v>
      </c>
      <c r="CR7" s="117">
        <f t="shared" si="73"/>
        <v>-7.0689655172413808</v>
      </c>
      <c r="CS7" s="117">
        <f t="shared" si="74"/>
        <v>49.9702734839477</v>
      </c>
      <c r="CT7" s="117">
        <f t="shared" si="75"/>
        <v>0</v>
      </c>
      <c r="CU7" s="117"/>
      <c r="CV7" s="117">
        <f t="shared" si="76"/>
        <v>0</v>
      </c>
      <c r="CW7" s="117">
        <f t="shared" si="77"/>
        <v>-6.5666666666666664</v>
      </c>
      <c r="CX7" s="117">
        <f t="shared" si="78"/>
        <v>43.121111111111105</v>
      </c>
      <c r="CY7" s="117">
        <f t="shared" si="79"/>
        <v>0</v>
      </c>
      <c r="CZ7" s="117"/>
      <c r="DA7" s="117">
        <f t="shared" si="80"/>
        <v>0</v>
      </c>
      <c r="DB7" s="117">
        <f t="shared" si="81"/>
        <v>-5.533333333333335</v>
      </c>
      <c r="DC7" s="117">
        <f t="shared" si="82"/>
        <v>30.617777777777796</v>
      </c>
      <c r="DD7" s="117">
        <f t="shared" si="83"/>
        <v>0</v>
      </c>
      <c r="DE7" s="118">
        <v>3</v>
      </c>
      <c r="DF7" s="117">
        <f t="shared" si="84"/>
        <v>40.5</v>
      </c>
      <c r="DG7" s="117">
        <f t="shared" si="85"/>
        <v>-2.8500000000000014</v>
      </c>
      <c r="DH7" s="117">
        <f t="shared" si="86"/>
        <v>8.1225000000000076</v>
      </c>
      <c r="DI7" s="118">
        <f t="shared" si="87"/>
        <v>24.367500000000021</v>
      </c>
    </row>
    <row r="8" spans="1:113">
      <c r="A8" s="114">
        <f t="shared" si="88"/>
        <v>14</v>
      </c>
      <c r="B8" s="115" t="s">
        <v>22</v>
      </c>
      <c r="C8" s="116">
        <f t="shared" si="89"/>
        <v>14.9</v>
      </c>
      <c r="D8" s="117"/>
      <c r="E8" s="117">
        <f t="shared" si="0"/>
        <v>0</v>
      </c>
      <c r="F8" s="117">
        <f t="shared" si="1"/>
        <v>-21.5</v>
      </c>
      <c r="G8" s="117">
        <f t="shared" si="2"/>
        <v>462.25</v>
      </c>
      <c r="H8" s="117">
        <f t="shared" si="3"/>
        <v>0</v>
      </c>
      <c r="I8" s="117"/>
      <c r="J8" s="117">
        <f t="shared" si="4"/>
        <v>0</v>
      </c>
      <c r="K8" s="117">
        <f t="shared" si="5"/>
        <v>-19.625</v>
      </c>
      <c r="L8" s="117">
        <f t="shared" si="6"/>
        <v>385.140625</v>
      </c>
      <c r="M8" s="117">
        <f t="shared" si="7"/>
        <v>0</v>
      </c>
      <c r="N8" s="117"/>
      <c r="O8" s="117">
        <f t="shared" si="8"/>
        <v>0</v>
      </c>
      <c r="P8" s="117">
        <f t="shared" si="9"/>
        <v>-18.700000000000003</v>
      </c>
      <c r="Q8" s="117">
        <f t="shared" si="10"/>
        <v>349.69000000000011</v>
      </c>
      <c r="R8" s="117">
        <f t="shared" si="11"/>
        <v>0</v>
      </c>
      <c r="S8" s="117"/>
      <c r="T8" s="117">
        <f t="shared" si="12"/>
        <v>0</v>
      </c>
      <c r="U8" s="117">
        <f t="shared" si="13"/>
        <v>-19.125</v>
      </c>
      <c r="V8" s="117">
        <f t="shared" si="14"/>
        <v>365.765625</v>
      </c>
      <c r="W8" s="117">
        <f t="shared" si="15"/>
        <v>0</v>
      </c>
      <c r="X8" s="117"/>
      <c r="Y8" s="117">
        <f t="shared" si="16"/>
        <v>0</v>
      </c>
      <c r="Z8" s="117">
        <f t="shared" si="17"/>
        <v>-17.357142857142858</v>
      </c>
      <c r="AA8" s="117">
        <f t="shared" si="18"/>
        <v>301.2704081632653</v>
      </c>
      <c r="AB8" s="117">
        <f t="shared" si="19"/>
        <v>0</v>
      </c>
      <c r="AC8" s="117"/>
      <c r="AD8" s="117">
        <f t="shared" si="20"/>
        <v>0</v>
      </c>
      <c r="AE8" s="117">
        <f t="shared" si="21"/>
        <v>-15.6875</v>
      </c>
      <c r="AF8" s="117">
        <f t="shared" si="22"/>
        <v>246.09765625</v>
      </c>
      <c r="AG8" s="117">
        <f t="shared" si="23"/>
        <v>0</v>
      </c>
      <c r="AH8" s="117"/>
      <c r="AI8" s="117">
        <f t="shared" si="24"/>
        <v>0</v>
      </c>
      <c r="AJ8" s="117">
        <f t="shared" si="25"/>
        <v>-14.916666666666668</v>
      </c>
      <c r="AK8" s="117">
        <f t="shared" si="26"/>
        <v>222.50694444444449</v>
      </c>
      <c r="AL8" s="117">
        <f t="shared" si="27"/>
        <v>0</v>
      </c>
      <c r="AM8" s="117"/>
      <c r="AN8" s="117">
        <f t="shared" si="28"/>
        <v>0</v>
      </c>
      <c r="AO8" s="117">
        <f t="shared" si="29"/>
        <v>-20.700000000000003</v>
      </c>
      <c r="AP8" s="117">
        <f t="shared" si="30"/>
        <v>428.49000000000012</v>
      </c>
      <c r="AQ8" s="117">
        <f t="shared" si="31"/>
        <v>0</v>
      </c>
      <c r="AR8" s="117"/>
      <c r="AS8" s="117">
        <f t="shared" si="32"/>
        <v>0</v>
      </c>
      <c r="AT8" s="117">
        <f t="shared" si="33"/>
        <v>-17.600000000000001</v>
      </c>
      <c r="AU8" s="117">
        <f t="shared" si="34"/>
        <v>309.76000000000005</v>
      </c>
      <c r="AV8" s="117">
        <f t="shared" si="35"/>
        <v>0</v>
      </c>
      <c r="AW8" s="117"/>
      <c r="AX8" s="117">
        <f t="shared" si="36"/>
        <v>0</v>
      </c>
      <c r="AY8" s="117">
        <f t="shared" si="37"/>
        <v>-16.2</v>
      </c>
      <c r="AZ8" s="117">
        <f t="shared" si="38"/>
        <v>262.44</v>
      </c>
      <c r="BA8" s="117">
        <f t="shared" si="39"/>
        <v>0</v>
      </c>
      <c r="BB8" s="117"/>
      <c r="BC8" s="117">
        <f t="shared" si="40"/>
        <v>0</v>
      </c>
      <c r="BD8" s="117">
        <f t="shared" si="41"/>
        <v>-13.600000000000001</v>
      </c>
      <c r="BE8" s="117">
        <f t="shared" si="42"/>
        <v>184.96000000000004</v>
      </c>
      <c r="BF8" s="117">
        <f t="shared" si="43"/>
        <v>0</v>
      </c>
      <c r="BG8" s="117"/>
      <c r="BH8" s="117">
        <f t="shared" si="44"/>
        <v>0</v>
      </c>
      <c r="BI8" s="117">
        <f t="shared" si="45"/>
        <v>-12.899999999999999</v>
      </c>
      <c r="BJ8" s="117">
        <f t="shared" si="46"/>
        <v>166.40999999999997</v>
      </c>
      <c r="BK8" s="117">
        <f t="shared" si="47"/>
        <v>0</v>
      </c>
      <c r="BL8" s="117"/>
      <c r="BM8" s="117">
        <f t="shared" si="48"/>
        <v>0</v>
      </c>
      <c r="BN8" s="117">
        <f t="shared" si="49"/>
        <v>-11.55</v>
      </c>
      <c r="BO8" s="117">
        <f t="shared" si="50"/>
        <v>133.4025</v>
      </c>
      <c r="BP8" s="117">
        <f t="shared" si="51"/>
        <v>0</v>
      </c>
      <c r="BQ8" s="117"/>
      <c r="BR8" s="117">
        <f t="shared" si="52"/>
        <v>0</v>
      </c>
      <c r="BS8" s="117">
        <f t="shared" si="53"/>
        <v>-10.95</v>
      </c>
      <c r="BT8" s="117">
        <f t="shared" si="54"/>
        <v>119.90249999999999</v>
      </c>
      <c r="BU8" s="117">
        <f t="shared" si="55"/>
        <v>0</v>
      </c>
      <c r="BV8" s="117"/>
      <c r="BW8" s="117">
        <f t="shared" si="56"/>
        <v>0</v>
      </c>
      <c r="BX8" s="117">
        <f t="shared" si="57"/>
        <v>-9.9499999999999993</v>
      </c>
      <c r="BY8" s="117">
        <f t="shared" si="58"/>
        <v>99.002499999999984</v>
      </c>
      <c r="BZ8" s="117">
        <f t="shared" si="59"/>
        <v>0</v>
      </c>
      <c r="CA8" s="117"/>
      <c r="CB8" s="117">
        <f t="shared" si="60"/>
        <v>0</v>
      </c>
      <c r="CC8" s="117">
        <f t="shared" si="61"/>
        <v>-9.3333333333333321</v>
      </c>
      <c r="CD8" s="117">
        <f t="shared" si="62"/>
        <v>87.111111111111086</v>
      </c>
      <c r="CE8" s="117">
        <f t="shared" si="63"/>
        <v>0</v>
      </c>
      <c r="CF8" s="117"/>
      <c r="CG8" s="117">
        <f t="shared" si="64"/>
        <v>0</v>
      </c>
      <c r="CH8" s="117">
        <f t="shared" si="65"/>
        <v>-8.3333333333333321</v>
      </c>
      <c r="CI8" s="117">
        <f t="shared" si="66"/>
        <v>69.444444444444429</v>
      </c>
      <c r="CJ8" s="117">
        <f t="shared" si="67"/>
        <v>0</v>
      </c>
      <c r="CK8" s="117"/>
      <c r="CL8" s="117">
        <f t="shared" si="68"/>
        <v>0</v>
      </c>
      <c r="CM8" s="117">
        <f t="shared" si="69"/>
        <v>-7.1999999999999993</v>
      </c>
      <c r="CN8" s="117">
        <f t="shared" si="70"/>
        <v>51.839999999999989</v>
      </c>
      <c r="CO8" s="117">
        <f t="shared" si="71"/>
        <v>0</v>
      </c>
      <c r="CP8" s="117"/>
      <c r="CQ8" s="117">
        <f t="shared" si="72"/>
        <v>0</v>
      </c>
      <c r="CR8" s="117">
        <f t="shared" si="73"/>
        <v>-6.0689655172413808</v>
      </c>
      <c r="CS8" s="117">
        <f t="shared" si="74"/>
        <v>36.832342449464939</v>
      </c>
      <c r="CT8" s="117">
        <f t="shared" si="75"/>
        <v>0</v>
      </c>
      <c r="CU8" s="117"/>
      <c r="CV8" s="117">
        <f t="shared" si="76"/>
        <v>0</v>
      </c>
      <c r="CW8" s="117">
        <f t="shared" si="77"/>
        <v>-5.5666666666666664</v>
      </c>
      <c r="CX8" s="117">
        <f t="shared" si="78"/>
        <v>30.987777777777776</v>
      </c>
      <c r="CY8" s="117">
        <f t="shared" si="79"/>
        <v>0</v>
      </c>
      <c r="CZ8" s="117"/>
      <c r="DA8" s="117">
        <f t="shared" si="80"/>
        <v>0</v>
      </c>
      <c r="DB8" s="117">
        <f t="shared" si="81"/>
        <v>-4.533333333333335</v>
      </c>
      <c r="DC8" s="117">
        <f t="shared" si="82"/>
        <v>20.551111111111126</v>
      </c>
      <c r="DD8" s="117">
        <f t="shared" si="83"/>
        <v>0</v>
      </c>
      <c r="DE8" s="118">
        <v>4</v>
      </c>
      <c r="DF8" s="117">
        <f t="shared" si="84"/>
        <v>58</v>
      </c>
      <c r="DG8" s="117">
        <f t="shared" si="85"/>
        <v>-1.8500000000000014</v>
      </c>
      <c r="DH8" s="117">
        <f t="shared" si="86"/>
        <v>3.4225000000000052</v>
      </c>
      <c r="DI8" s="118">
        <f t="shared" si="87"/>
        <v>13.690000000000021</v>
      </c>
    </row>
    <row r="9" spans="1:113">
      <c r="A9" s="114">
        <f t="shared" si="88"/>
        <v>15</v>
      </c>
      <c r="B9" s="115" t="s">
        <v>22</v>
      </c>
      <c r="C9" s="116">
        <f t="shared" si="89"/>
        <v>15.9</v>
      </c>
      <c r="D9" s="117"/>
      <c r="E9" s="117">
        <f t="shared" si="0"/>
        <v>0</v>
      </c>
      <c r="F9" s="117">
        <f t="shared" si="1"/>
        <v>-20.5</v>
      </c>
      <c r="G9" s="117">
        <f t="shared" si="2"/>
        <v>420.25</v>
      </c>
      <c r="H9" s="117">
        <f t="shared" si="3"/>
        <v>0</v>
      </c>
      <c r="I9" s="117"/>
      <c r="J9" s="117">
        <f t="shared" si="4"/>
        <v>0</v>
      </c>
      <c r="K9" s="117">
        <f t="shared" si="5"/>
        <v>-18.625</v>
      </c>
      <c r="L9" s="117">
        <f t="shared" si="6"/>
        <v>346.890625</v>
      </c>
      <c r="M9" s="117">
        <f t="shared" si="7"/>
        <v>0</v>
      </c>
      <c r="N9" s="117"/>
      <c r="O9" s="117">
        <f t="shared" si="8"/>
        <v>0</v>
      </c>
      <c r="P9" s="117">
        <f t="shared" si="9"/>
        <v>-17.700000000000003</v>
      </c>
      <c r="Q9" s="117">
        <f t="shared" si="10"/>
        <v>313.29000000000008</v>
      </c>
      <c r="R9" s="117">
        <f t="shared" si="11"/>
        <v>0</v>
      </c>
      <c r="S9" s="117"/>
      <c r="T9" s="117">
        <f t="shared" si="12"/>
        <v>0</v>
      </c>
      <c r="U9" s="117">
        <f t="shared" si="13"/>
        <v>-18.125</v>
      </c>
      <c r="V9" s="117">
        <f t="shared" si="14"/>
        <v>328.515625</v>
      </c>
      <c r="W9" s="117">
        <f t="shared" si="15"/>
        <v>0</v>
      </c>
      <c r="X9" s="117"/>
      <c r="Y9" s="117">
        <f t="shared" si="16"/>
        <v>0</v>
      </c>
      <c r="Z9" s="117">
        <f t="shared" si="17"/>
        <v>-16.357142857142858</v>
      </c>
      <c r="AA9" s="117">
        <f t="shared" si="18"/>
        <v>267.55612244897964</v>
      </c>
      <c r="AB9" s="117">
        <f t="shared" si="19"/>
        <v>0</v>
      </c>
      <c r="AC9" s="117"/>
      <c r="AD9" s="117">
        <f t="shared" si="20"/>
        <v>0</v>
      </c>
      <c r="AE9" s="117">
        <f t="shared" si="21"/>
        <v>-14.6875</v>
      </c>
      <c r="AF9" s="117">
        <f t="shared" si="22"/>
        <v>215.72265625</v>
      </c>
      <c r="AG9" s="117">
        <f t="shared" si="23"/>
        <v>0</v>
      </c>
      <c r="AH9" s="117"/>
      <c r="AI9" s="117">
        <f t="shared" si="24"/>
        <v>0</v>
      </c>
      <c r="AJ9" s="117">
        <f t="shared" si="25"/>
        <v>-13.916666666666668</v>
      </c>
      <c r="AK9" s="117">
        <f t="shared" si="26"/>
        <v>193.67361111111114</v>
      </c>
      <c r="AL9" s="117">
        <f t="shared" si="27"/>
        <v>0</v>
      </c>
      <c r="AM9" s="117"/>
      <c r="AN9" s="117">
        <f t="shared" si="28"/>
        <v>0</v>
      </c>
      <c r="AO9" s="117">
        <f t="shared" si="29"/>
        <v>-19.700000000000003</v>
      </c>
      <c r="AP9" s="117">
        <f t="shared" si="30"/>
        <v>388.09000000000009</v>
      </c>
      <c r="AQ9" s="117">
        <f t="shared" si="31"/>
        <v>0</v>
      </c>
      <c r="AR9" s="117"/>
      <c r="AS9" s="117">
        <f t="shared" si="32"/>
        <v>0</v>
      </c>
      <c r="AT9" s="117">
        <f t="shared" si="33"/>
        <v>-16.600000000000001</v>
      </c>
      <c r="AU9" s="117">
        <f t="shared" si="34"/>
        <v>275.56000000000006</v>
      </c>
      <c r="AV9" s="117">
        <f t="shared" si="35"/>
        <v>0</v>
      </c>
      <c r="AW9" s="117"/>
      <c r="AX9" s="117">
        <f t="shared" si="36"/>
        <v>0</v>
      </c>
      <c r="AY9" s="117">
        <f t="shared" si="37"/>
        <v>-15.2</v>
      </c>
      <c r="AZ9" s="117">
        <f t="shared" si="38"/>
        <v>231.04</v>
      </c>
      <c r="BA9" s="117">
        <f t="shared" si="39"/>
        <v>0</v>
      </c>
      <c r="BB9" s="117"/>
      <c r="BC9" s="117">
        <f t="shared" si="40"/>
        <v>0</v>
      </c>
      <c r="BD9" s="117">
        <f t="shared" si="41"/>
        <v>-12.600000000000001</v>
      </c>
      <c r="BE9" s="117">
        <f t="shared" si="42"/>
        <v>158.76000000000005</v>
      </c>
      <c r="BF9" s="117">
        <f t="shared" si="43"/>
        <v>0</v>
      </c>
      <c r="BG9" s="117"/>
      <c r="BH9" s="117">
        <f t="shared" si="44"/>
        <v>0</v>
      </c>
      <c r="BI9" s="117">
        <f t="shared" si="45"/>
        <v>-11.899999999999999</v>
      </c>
      <c r="BJ9" s="117">
        <f t="shared" si="46"/>
        <v>141.60999999999996</v>
      </c>
      <c r="BK9" s="117">
        <f t="shared" si="47"/>
        <v>0</v>
      </c>
      <c r="BL9" s="117"/>
      <c r="BM9" s="117">
        <f t="shared" si="48"/>
        <v>0</v>
      </c>
      <c r="BN9" s="117">
        <f t="shared" si="49"/>
        <v>-10.55</v>
      </c>
      <c r="BO9" s="117">
        <f t="shared" si="50"/>
        <v>111.30250000000001</v>
      </c>
      <c r="BP9" s="117">
        <f t="shared" si="51"/>
        <v>0</v>
      </c>
      <c r="BQ9" s="117"/>
      <c r="BR9" s="117">
        <f t="shared" si="52"/>
        <v>0</v>
      </c>
      <c r="BS9" s="117">
        <f t="shared" si="53"/>
        <v>-9.9499999999999993</v>
      </c>
      <c r="BT9" s="117">
        <f t="shared" si="54"/>
        <v>99.002499999999984</v>
      </c>
      <c r="BU9" s="117">
        <f t="shared" si="55"/>
        <v>0</v>
      </c>
      <c r="BV9" s="117"/>
      <c r="BW9" s="117">
        <f t="shared" si="56"/>
        <v>0</v>
      </c>
      <c r="BX9" s="117">
        <f t="shared" si="57"/>
        <v>-8.9499999999999993</v>
      </c>
      <c r="BY9" s="117">
        <f t="shared" si="58"/>
        <v>80.102499999999992</v>
      </c>
      <c r="BZ9" s="117">
        <f t="shared" si="59"/>
        <v>0</v>
      </c>
      <c r="CA9" s="117"/>
      <c r="CB9" s="117">
        <f t="shared" si="60"/>
        <v>0</v>
      </c>
      <c r="CC9" s="117">
        <f t="shared" si="61"/>
        <v>-8.3333333333333321</v>
      </c>
      <c r="CD9" s="117">
        <f t="shared" si="62"/>
        <v>69.444444444444429</v>
      </c>
      <c r="CE9" s="117">
        <f t="shared" si="63"/>
        <v>0</v>
      </c>
      <c r="CF9" s="117"/>
      <c r="CG9" s="117">
        <f t="shared" si="64"/>
        <v>0</v>
      </c>
      <c r="CH9" s="117">
        <f t="shared" si="65"/>
        <v>-7.3333333333333321</v>
      </c>
      <c r="CI9" s="117">
        <f t="shared" si="66"/>
        <v>53.777777777777757</v>
      </c>
      <c r="CJ9" s="117">
        <f t="shared" si="67"/>
        <v>0</v>
      </c>
      <c r="CK9" s="117"/>
      <c r="CL9" s="117">
        <f t="shared" si="68"/>
        <v>0</v>
      </c>
      <c r="CM9" s="117">
        <f t="shared" si="69"/>
        <v>-6.1999999999999993</v>
      </c>
      <c r="CN9" s="117">
        <f t="shared" si="70"/>
        <v>38.439999999999991</v>
      </c>
      <c r="CO9" s="117">
        <f t="shared" si="71"/>
        <v>0</v>
      </c>
      <c r="CP9" s="117"/>
      <c r="CQ9" s="117">
        <f t="shared" si="72"/>
        <v>0</v>
      </c>
      <c r="CR9" s="117">
        <f t="shared" si="73"/>
        <v>-5.0689655172413808</v>
      </c>
      <c r="CS9" s="117">
        <f t="shared" si="74"/>
        <v>25.694411414982181</v>
      </c>
      <c r="CT9" s="117">
        <f t="shared" si="75"/>
        <v>0</v>
      </c>
      <c r="CU9" s="117"/>
      <c r="CV9" s="117">
        <f t="shared" si="76"/>
        <v>0</v>
      </c>
      <c r="CW9" s="117">
        <f t="shared" si="77"/>
        <v>-4.5666666666666664</v>
      </c>
      <c r="CX9" s="117">
        <f t="shared" si="78"/>
        <v>20.854444444444443</v>
      </c>
      <c r="CY9" s="117">
        <f t="shared" si="79"/>
        <v>0</v>
      </c>
      <c r="CZ9" s="117"/>
      <c r="DA9" s="117">
        <f t="shared" si="80"/>
        <v>0</v>
      </c>
      <c r="DB9" s="117">
        <f t="shared" si="81"/>
        <v>-3.533333333333335</v>
      </c>
      <c r="DC9" s="117">
        <f t="shared" si="82"/>
        <v>12.484444444444456</v>
      </c>
      <c r="DD9" s="117">
        <f t="shared" si="83"/>
        <v>0</v>
      </c>
      <c r="DE9" s="118">
        <v>10</v>
      </c>
      <c r="DF9" s="117">
        <f t="shared" si="84"/>
        <v>155</v>
      </c>
      <c r="DG9" s="117">
        <f t="shared" si="85"/>
        <v>-0.85000000000000142</v>
      </c>
      <c r="DH9" s="117">
        <f t="shared" si="86"/>
        <v>0.72250000000000236</v>
      </c>
      <c r="DI9" s="118">
        <f t="shared" si="87"/>
        <v>7.2250000000000236</v>
      </c>
    </row>
    <row r="10" spans="1:113">
      <c r="A10" s="114">
        <f t="shared" si="88"/>
        <v>16</v>
      </c>
      <c r="B10" s="115" t="s">
        <v>22</v>
      </c>
      <c r="C10" s="116">
        <f t="shared" si="89"/>
        <v>16.899999999999999</v>
      </c>
      <c r="D10" s="117"/>
      <c r="E10" s="117">
        <f t="shared" si="0"/>
        <v>0</v>
      </c>
      <c r="F10" s="117">
        <f t="shared" si="1"/>
        <v>-19.5</v>
      </c>
      <c r="G10" s="117">
        <f t="shared" si="2"/>
        <v>380.25</v>
      </c>
      <c r="H10" s="117">
        <f t="shared" si="3"/>
        <v>0</v>
      </c>
      <c r="I10" s="117"/>
      <c r="J10" s="117">
        <f t="shared" si="4"/>
        <v>0</v>
      </c>
      <c r="K10" s="117">
        <f t="shared" si="5"/>
        <v>-17.625</v>
      </c>
      <c r="L10" s="117">
        <f t="shared" si="6"/>
        <v>310.640625</v>
      </c>
      <c r="M10" s="117">
        <f t="shared" si="7"/>
        <v>0</v>
      </c>
      <c r="N10" s="117"/>
      <c r="O10" s="117">
        <f t="shared" si="8"/>
        <v>0</v>
      </c>
      <c r="P10" s="117">
        <f t="shared" si="9"/>
        <v>-16.700000000000003</v>
      </c>
      <c r="Q10" s="117">
        <f t="shared" si="10"/>
        <v>278.8900000000001</v>
      </c>
      <c r="R10" s="117">
        <f t="shared" si="11"/>
        <v>0</v>
      </c>
      <c r="S10" s="117"/>
      <c r="T10" s="117">
        <f t="shared" si="12"/>
        <v>0</v>
      </c>
      <c r="U10" s="117">
        <f t="shared" si="13"/>
        <v>-17.125</v>
      </c>
      <c r="V10" s="117">
        <f t="shared" si="14"/>
        <v>293.265625</v>
      </c>
      <c r="W10" s="117">
        <f t="shared" si="15"/>
        <v>0</v>
      </c>
      <c r="X10" s="117"/>
      <c r="Y10" s="117">
        <f t="shared" si="16"/>
        <v>0</v>
      </c>
      <c r="Z10" s="117">
        <f t="shared" si="17"/>
        <v>-15.357142857142858</v>
      </c>
      <c r="AA10" s="117">
        <f t="shared" si="18"/>
        <v>235.84183673469389</v>
      </c>
      <c r="AB10" s="117">
        <f t="shared" si="19"/>
        <v>0</v>
      </c>
      <c r="AC10" s="117"/>
      <c r="AD10" s="117">
        <f t="shared" si="20"/>
        <v>0</v>
      </c>
      <c r="AE10" s="117">
        <f t="shared" si="21"/>
        <v>-13.6875</v>
      </c>
      <c r="AF10" s="117">
        <f t="shared" si="22"/>
        <v>187.34765625</v>
      </c>
      <c r="AG10" s="117">
        <f t="shared" si="23"/>
        <v>0</v>
      </c>
      <c r="AH10" s="117"/>
      <c r="AI10" s="117">
        <f t="shared" si="24"/>
        <v>0</v>
      </c>
      <c r="AJ10" s="117">
        <f t="shared" si="25"/>
        <v>-12.916666666666668</v>
      </c>
      <c r="AK10" s="117">
        <f t="shared" si="26"/>
        <v>166.8402777777778</v>
      </c>
      <c r="AL10" s="117">
        <f t="shared" si="27"/>
        <v>0</v>
      </c>
      <c r="AM10" s="117"/>
      <c r="AN10" s="117">
        <f t="shared" si="28"/>
        <v>0</v>
      </c>
      <c r="AO10" s="117">
        <f t="shared" si="29"/>
        <v>-18.700000000000003</v>
      </c>
      <c r="AP10" s="117">
        <f t="shared" si="30"/>
        <v>349.69000000000011</v>
      </c>
      <c r="AQ10" s="117">
        <f t="shared" si="31"/>
        <v>0</v>
      </c>
      <c r="AR10" s="117"/>
      <c r="AS10" s="117">
        <f t="shared" si="32"/>
        <v>0</v>
      </c>
      <c r="AT10" s="117">
        <f t="shared" si="33"/>
        <v>-15.600000000000001</v>
      </c>
      <c r="AU10" s="117">
        <f t="shared" si="34"/>
        <v>243.36000000000004</v>
      </c>
      <c r="AV10" s="117">
        <f t="shared" si="35"/>
        <v>0</v>
      </c>
      <c r="AW10" s="117"/>
      <c r="AX10" s="117">
        <f t="shared" si="36"/>
        <v>0</v>
      </c>
      <c r="AY10" s="117">
        <f t="shared" si="37"/>
        <v>-14.2</v>
      </c>
      <c r="AZ10" s="117">
        <f t="shared" si="38"/>
        <v>201.64</v>
      </c>
      <c r="BA10" s="117">
        <f t="shared" si="39"/>
        <v>0</v>
      </c>
      <c r="BB10" s="117"/>
      <c r="BC10" s="117">
        <f t="shared" si="40"/>
        <v>0</v>
      </c>
      <c r="BD10" s="117">
        <f t="shared" si="41"/>
        <v>-11.600000000000001</v>
      </c>
      <c r="BE10" s="117">
        <f t="shared" si="42"/>
        <v>134.56000000000003</v>
      </c>
      <c r="BF10" s="117">
        <f t="shared" si="43"/>
        <v>0</v>
      </c>
      <c r="BG10" s="117"/>
      <c r="BH10" s="117">
        <f t="shared" si="44"/>
        <v>0</v>
      </c>
      <c r="BI10" s="117">
        <f t="shared" si="45"/>
        <v>-10.899999999999999</v>
      </c>
      <c r="BJ10" s="117">
        <f t="shared" si="46"/>
        <v>118.80999999999997</v>
      </c>
      <c r="BK10" s="117">
        <f t="shared" si="47"/>
        <v>0</v>
      </c>
      <c r="BL10" s="117"/>
      <c r="BM10" s="117">
        <f t="shared" si="48"/>
        <v>0</v>
      </c>
      <c r="BN10" s="117">
        <f t="shared" si="49"/>
        <v>-9.5500000000000007</v>
      </c>
      <c r="BO10" s="117">
        <f t="shared" si="50"/>
        <v>91.202500000000015</v>
      </c>
      <c r="BP10" s="117">
        <f t="shared" si="51"/>
        <v>0</v>
      </c>
      <c r="BQ10" s="117"/>
      <c r="BR10" s="117">
        <f t="shared" si="52"/>
        <v>0</v>
      </c>
      <c r="BS10" s="117">
        <f t="shared" si="53"/>
        <v>-8.9499999999999993</v>
      </c>
      <c r="BT10" s="117">
        <f t="shared" si="54"/>
        <v>80.102499999999992</v>
      </c>
      <c r="BU10" s="117">
        <f t="shared" si="55"/>
        <v>0</v>
      </c>
      <c r="BV10" s="117"/>
      <c r="BW10" s="117">
        <f t="shared" si="56"/>
        <v>0</v>
      </c>
      <c r="BX10" s="117">
        <f t="shared" si="57"/>
        <v>-7.9499999999999993</v>
      </c>
      <c r="BY10" s="117">
        <f t="shared" si="58"/>
        <v>63.202499999999986</v>
      </c>
      <c r="BZ10" s="117">
        <f t="shared" si="59"/>
        <v>0</v>
      </c>
      <c r="CA10" s="117"/>
      <c r="CB10" s="117">
        <f t="shared" si="60"/>
        <v>0</v>
      </c>
      <c r="CC10" s="117">
        <f t="shared" si="61"/>
        <v>-7.3333333333333321</v>
      </c>
      <c r="CD10" s="117">
        <f t="shared" si="62"/>
        <v>53.777777777777757</v>
      </c>
      <c r="CE10" s="117">
        <f t="shared" si="63"/>
        <v>0</v>
      </c>
      <c r="CF10" s="117"/>
      <c r="CG10" s="117">
        <f t="shared" si="64"/>
        <v>0</v>
      </c>
      <c r="CH10" s="117">
        <f t="shared" si="65"/>
        <v>-6.3333333333333321</v>
      </c>
      <c r="CI10" s="117">
        <f t="shared" si="66"/>
        <v>40.111111111111093</v>
      </c>
      <c r="CJ10" s="117">
        <f t="shared" si="67"/>
        <v>0</v>
      </c>
      <c r="CK10" s="117"/>
      <c r="CL10" s="117">
        <f t="shared" si="68"/>
        <v>0</v>
      </c>
      <c r="CM10" s="117">
        <f t="shared" si="69"/>
        <v>-5.1999999999999993</v>
      </c>
      <c r="CN10" s="117">
        <f t="shared" si="70"/>
        <v>27.039999999999992</v>
      </c>
      <c r="CO10" s="117">
        <f t="shared" si="71"/>
        <v>0</v>
      </c>
      <c r="CP10" s="117"/>
      <c r="CQ10" s="117">
        <f t="shared" si="72"/>
        <v>0</v>
      </c>
      <c r="CR10" s="117">
        <f t="shared" si="73"/>
        <v>-4.0689655172413808</v>
      </c>
      <c r="CS10" s="117">
        <f t="shared" si="74"/>
        <v>16.556480380499419</v>
      </c>
      <c r="CT10" s="117">
        <f t="shared" si="75"/>
        <v>0</v>
      </c>
      <c r="CU10" s="117"/>
      <c r="CV10" s="117">
        <f t="shared" si="76"/>
        <v>0</v>
      </c>
      <c r="CW10" s="117">
        <f t="shared" si="77"/>
        <v>-3.5666666666666664</v>
      </c>
      <c r="CX10" s="117">
        <f t="shared" si="78"/>
        <v>12.72111111111111</v>
      </c>
      <c r="CY10" s="117">
        <f t="shared" si="79"/>
        <v>0</v>
      </c>
      <c r="CZ10" s="117"/>
      <c r="DA10" s="117">
        <f t="shared" si="80"/>
        <v>0</v>
      </c>
      <c r="DB10" s="117">
        <f t="shared" si="81"/>
        <v>-2.533333333333335</v>
      </c>
      <c r="DC10" s="117">
        <f t="shared" si="82"/>
        <v>6.4177777777777862</v>
      </c>
      <c r="DD10" s="117">
        <f t="shared" si="83"/>
        <v>0</v>
      </c>
      <c r="DE10" s="118">
        <v>9</v>
      </c>
      <c r="DF10" s="117">
        <f t="shared" si="84"/>
        <v>148.5</v>
      </c>
      <c r="DG10" s="117">
        <f t="shared" si="85"/>
        <v>0.14999999999999858</v>
      </c>
      <c r="DH10" s="117">
        <f t="shared" si="86"/>
        <v>2.2499999999999572E-2</v>
      </c>
      <c r="DI10" s="118">
        <f t="shared" si="87"/>
        <v>0.20249999999999616</v>
      </c>
    </row>
    <row r="11" spans="1:113">
      <c r="A11" s="114">
        <f t="shared" si="88"/>
        <v>17</v>
      </c>
      <c r="B11" s="115" t="s">
        <v>22</v>
      </c>
      <c r="C11" s="116">
        <f t="shared" si="89"/>
        <v>17.899999999999999</v>
      </c>
      <c r="D11" s="117"/>
      <c r="E11" s="117">
        <f t="shared" si="0"/>
        <v>0</v>
      </c>
      <c r="F11" s="117">
        <f t="shared" si="1"/>
        <v>-18.5</v>
      </c>
      <c r="G11" s="117">
        <f t="shared" si="2"/>
        <v>342.25</v>
      </c>
      <c r="H11" s="117">
        <f t="shared" si="3"/>
        <v>0</v>
      </c>
      <c r="I11" s="117"/>
      <c r="J11" s="117">
        <f t="shared" si="4"/>
        <v>0</v>
      </c>
      <c r="K11" s="117">
        <f t="shared" si="5"/>
        <v>-16.625</v>
      </c>
      <c r="L11" s="117">
        <f t="shared" si="6"/>
        <v>276.390625</v>
      </c>
      <c r="M11" s="117">
        <f t="shared" si="7"/>
        <v>0</v>
      </c>
      <c r="N11" s="117"/>
      <c r="O11" s="117">
        <f t="shared" si="8"/>
        <v>0</v>
      </c>
      <c r="P11" s="117">
        <f t="shared" si="9"/>
        <v>-15.700000000000003</v>
      </c>
      <c r="Q11" s="117">
        <f t="shared" si="10"/>
        <v>246.49000000000009</v>
      </c>
      <c r="R11" s="117">
        <f t="shared" si="11"/>
        <v>0</v>
      </c>
      <c r="S11" s="117"/>
      <c r="T11" s="117">
        <f t="shared" si="12"/>
        <v>0</v>
      </c>
      <c r="U11" s="117">
        <f t="shared" si="13"/>
        <v>-16.125</v>
      </c>
      <c r="V11" s="117">
        <f t="shared" si="14"/>
        <v>260.015625</v>
      </c>
      <c r="W11" s="117">
        <f t="shared" si="15"/>
        <v>0</v>
      </c>
      <c r="X11" s="117"/>
      <c r="Y11" s="117">
        <f t="shared" si="16"/>
        <v>0</v>
      </c>
      <c r="Z11" s="117">
        <f t="shared" si="17"/>
        <v>-14.357142857142858</v>
      </c>
      <c r="AA11" s="117">
        <f t="shared" si="18"/>
        <v>206.12755102040819</v>
      </c>
      <c r="AB11" s="117">
        <f t="shared" si="19"/>
        <v>0</v>
      </c>
      <c r="AC11" s="117"/>
      <c r="AD11" s="117">
        <f t="shared" si="20"/>
        <v>0</v>
      </c>
      <c r="AE11" s="117">
        <f t="shared" si="21"/>
        <v>-12.6875</v>
      </c>
      <c r="AF11" s="117">
        <f t="shared" si="22"/>
        <v>160.97265625</v>
      </c>
      <c r="AG11" s="117">
        <f t="shared" si="23"/>
        <v>0</v>
      </c>
      <c r="AH11" s="117"/>
      <c r="AI11" s="117">
        <f t="shared" si="24"/>
        <v>0</v>
      </c>
      <c r="AJ11" s="117">
        <f t="shared" si="25"/>
        <v>-11.916666666666668</v>
      </c>
      <c r="AK11" s="117">
        <f t="shared" si="26"/>
        <v>142.00694444444449</v>
      </c>
      <c r="AL11" s="117">
        <f t="shared" si="27"/>
        <v>0</v>
      </c>
      <c r="AM11" s="117"/>
      <c r="AN11" s="117">
        <f t="shared" si="28"/>
        <v>0</v>
      </c>
      <c r="AO11" s="117">
        <f t="shared" si="29"/>
        <v>-17.700000000000003</v>
      </c>
      <c r="AP11" s="117">
        <f t="shared" si="30"/>
        <v>313.29000000000008</v>
      </c>
      <c r="AQ11" s="117">
        <f t="shared" si="31"/>
        <v>0</v>
      </c>
      <c r="AR11" s="117"/>
      <c r="AS11" s="117">
        <f t="shared" si="32"/>
        <v>0</v>
      </c>
      <c r="AT11" s="117">
        <f t="shared" si="33"/>
        <v>-14.600000000000001</v>
      </c>
      <c r="AU11" s="117">
        <f t="shared" si="34"/>
        <v>213.16000000000005</v>
      </c>
      <c r="AV11" s="117">
        <f t="shared" si="35"/>
        <v>0</v>
      </c>
      <c r="AW11" s="117"/>
      <c r="AX11" s="117">
        <f t="shared" si="36"/>
        <v>0</v>
      </c>
      <c r="AY11" s="117">
        <f t="shared" si="37"/>
        <v>-13.2</v>
      </c>
      <c r="AZ11" s="117">
        <f t="shared" si="38"/>
        <v>174.23999999999998</v>
      </c>
      <c r="BA11" s="117">
        <f t="shared" si="39"/>
        <v>0</v>
      </c>
      <c r="BB11" s="117"/>
      <c r="BC11" s="117">
        <f t="shared" si="40"/>
        <v>0</v>
      </c>
      <c r="BD11" s="117">
        <f t="shared" si="41"/>
        <v>-10.600000000000001</v>
      </c>
      <c r="BE11" s="117">
        <f t="shared" si="42"/>
        <v>112.36000000000003</v>
      </c>
      <c r="BF11" s="117">
        <f t="shared" si="43"/>
        <v>0</v>
      </c>
      <c r="BG11" s="117"/>
      <c r="BH11" s="117">
        <f t="shared" si="44"/>
        <v>0</v>
      </c>
      <c r="BI11" s="117">
        <f t="shared" si="45"/>
        <v>-9.8999999999999986</v>
      </c>
      <c r="BJ11" s="117">
        <f t="shared" si="46"/>
        <v>98.009999999999977</v>
      </c>
      <c r="BK11" s="117">
        <f t="shared" si="47"/>
        <v>0</v>
      </c>
      <c r="BL11" s="117"/>
      <c r="BM11" s="117">
        <f t="shared" si="48"/>
        <v>0</v>
      </c>
      <c r="BN11" s="117">
        <f t="shared" si="49"/>
        <v>-8.5500000000000007</v>
      </c>
      <c r="BO11" s="117">
        <f t="shared" si="50"/>
        <v>73.102500000000006</v>
      </c>
      <c r="BP11" s="117">
        <f t="shared" si="51"/>
        <v>0</v>
      </c>
      <c r="BQ11" s="117"/>
      <c r="BR11" s="117">
        <f t="shared" si="52"/>
        <v>0</v>
      </c>
      <c r="BS11" s="117">
        <f t="shared" si="53"/>
        <v>-7.9499999999999993</v>
      </c>
      <c r="BT11" s="117">
        <f t="shared" si="54"/>
        <v>63.202499999999986</v>
      </c>
      <c r="BU11" s="117">
        <f t="shared" si="55"/>
        <v>0</v>
      </c>
      <c r="BV11" s="117"/>
      <c r="BW11" s="117">
        <f t="shared" si="56"/>
        <v>0</v>
      </c>
      <c r="BX11" s="117">
        <f t="shared" si="57"/>
        <v>-6.9499999999999993</v>
      </c>
      <c r="BY11" s="117">
        <f t="shared" si="58"/>
        <v>48.302499999999988</v>
      </c>
      <c r="BZ11" s="117">
        <f t="shared" si="59"/>
        <v>0</v>
      </c>
      <c r="CA11" s="117"/>
      <c r="CB11" s="117">
        <f t="shared" si="60"/>
        <v>0</v>
      </c>
      <c r="CC11" s="117">
        <f t="shared" si="61"/>
        <v>-6.3333333333333321</v>
      </c>
      <c r="CD11" s="117">
        <f t="shared" si="62"/>
        <v>40.111111111111093</v>
      </c>
      <c r="CE11" s="117">
        <f t="shared" si="63"/>
        <v>0</v>
      </c>
      <c r="CF11" s="117"/>
      <c r="CG11" s="117">
        <f t="shared" si="64"/>
        <v>0</v>
      </c>
      <c r="CH11" s="117">
        <f t="shared" si="65"/>
        <v>-5.3333333333333321</v>
      </c>
      <c r="CI11" s="117">
        <f t="shared" si="66"/>
        <v>28.444444444444432</v>
      </c>
      <c r="CJ11" s="117">
        <f t="shared" si="67"/>
        <v>0</v>
      </c>
      <c r="CK11" s="117"/>
      <c r="CL11" s="117">
        <f t="shared" si="68"/>
        <v>0</v>
      </c>
      <c r="CM11" s="117">
        <f t="shared" si="69"/>
        <v>-4.1999999999999993</v>
      </c>
      <c r="CN11" s="117">
        <f t="shared" si="70"/>
        <v>17.639999999999993</v>
      </c>
      <c r="CO11" s="117">
        <f t="shared" si="71"/>
        <v>0</v>
      </c>
      <c r="CP11" s="117"/>
      <c r="CQ11" s="117">
        <f t="shared" si="72"/>
        <v>0</v>
      </c>
      <c r="CR11" s="117">
        <f t="shared" si="73"/>
        <v>-3.0689655172413808</v>
      </c>
      <c r="CS11" s="117">
        <f t="shared" si="74"/>
        <v>9.4185493460166558</v>
      </c>
      <c r="CT11" s="117">
        <f t="shared" si="75"/>
        <v>0</v>
      </c>
      <c r="CU11" s="117"/>
      <c r="CV11" s="117">
        <f t="shared" si="76"/>
        <v>0</v>
      </c>
      <c r="CW11" s="117">
        <f t="shared" si="77"/>
        <v>-2.5666666666666664</v>
      </c>
      <c r="CX11" s="117">
        <f t="shared" si="78"/>
        <v>6.5877777777777764</v>
      </c>
      <c r="CY11" s="117">
        <f t="shared" si="79"/>
        <v>0</v>
      </c>
      <c r="CZ11" s="117">
        <v>1</v>
      </c>
      <c r="DA11" s="117">
        <f t="shared" si="80"/>
        <v>17.5</v>
      </c>
      <c r="DB11" s="117">
        <f t="shared" si="81"/>
        <v>-1.533333333333335</v>
      </c>
      <c r="DC11" s="117">
        <f t="shared" si="82"/>
        <v>2.3511111111111163</v>
      </c>
      <c r="DD11" s="117">
        <f t="shared" si="83"/>
        <v>2.3511111111111163</v>
      </c>
      <c r="DE11" s="118">
        <v>7</v>
      </c>
      <c r="DF11" s="117">
        <f t="shared" si="84"/>
        <v>122.5</v>
      </c>
      <c r="DG11" s="117">
        <f t="shared" si="85"/>
        <v>1.1499999999999986</v>
      </c>
      <c r="DH11" s="117">
        <f t="shared" si="86"/>
        <v>1.3224999999999967</v>
      </c>
      <c r="DI11" s="118">
        <f t="shared" si="87"/>
        <v>9.2574999999999772</v>
      </c>
    </row>
    <row r="12" spans="1:113">
      <c r="A12" s="114">
        <f t="shared" si="88"/>
        <v>18</v>
      </c>
      <c r="B12" s="115" t="s">
        <v>22</v>
      </c>
      <c r="C12" s="116">
        <f t="shared" si="89"/>
        <v>18.899999999999999</v>
      </c>
      <c r="D12" s="117"/>
      <c r="E12" s="117">
        <f t="shared" si="0"/>
        <v>0</v>
      </c>
      <c r="F12" s="117">
        <f t="shared" si="1"/>
        <v>-17.5</v>
      </c>
      <c r="G12" s="117">
        <f t="shared" si="2"/>
        <v>306.25</v>
      </c>
      <c r="H12" s="117">
        <f t="shared" si="3"/>
        <v>0</v>
      </c>
      <c r="I12" s="117"/>
      <c r="J12" s="117">
        <f t="shared" si="4"/>
        <v>0</v>
      </c>
      <c r="K12" s="117">
        <f t="shared" si="5"/>
        <v>-15.625</v>
      </c>
      <c r="L12" s="117">
        <f t="shared" si="6"/>
        <v>244.140625</v>
      </c>
      <c r="M12" s="117">
        <f t="shared" si="7"/>
        <v>0</v>
      </c>
      <c r="N12" s="117"/>
      <c r="O12" s="117">
        <f t="shared" si="8"/>
        <v>0</v>
      </c>
      <c r="P12" s="117">
        <f t="shared" si="9"/>
        <v>-14.700000000000003</v>
      </c>
      <c r="Q12" s="117">
        <f t="shared" si="10"/>
        <v>216.09000000000009</v>
      </c>
      <c r="R12" s="117">
        <f t="shared" si="11"/>
        <v>0</v>
      </c>
      <c r="S12" s="117"/>
      <c r="T12" s="117">
        <f t="shared" si="12"/>
        <v>0</v>
      </c>
      <c r="U12" s="117">
        <f t="shared" si="13"/>
        <v>-15.125</v>
      </c>
      <c r="V12" s="117">
        <f t="shared" si="14"/>
        <v>228.765625</v>
      </c>
      <c r="W12" s="117">
        <f t="shared" si="15"/>
        <v>0</v>
      </c>
      <c r="X12" s="117"/>
      <c r="Y12" s="117">
        <f t="shared" si="16"/>
        <v>0</v>
      </c>
      <c r="Z12" s="117">
        <f t="shared" si="17"/>
        <v>-13.357142857142858</v>
      </c>
      <c r="AA12" s="117">
        <f t="shared" si="18"/>
        <v>178.41326530612247</v>
      </c>
      <c r="AB12" s="117">
        <f t="shared" si="19"/>
        <v>0</v>
      </c>
      <c r="AC12" s="117"/>
      <c r="AD12" s="117">
        <f t="shared" si="20"/>
        <v>0</v>
      </c>
      <c r="AE12" s="117">
        <f t="shared" si="21"/>
        <v>-11.6875</v>
      </c>
      <c r="AF12" s="117">
        <f t="shared" si="22"/>
        <v>136.59765625</v>
      </c>
      <c r="AG12" s="117">
        <f t="shared" si="23"/>
        <v>0</v>
      </c>
      <c r="AH12" s="117"/>
      <c r="AI12" s="117">
        <f t="shared" si="24"/>
        <v>0</v>
      </c>
      <c r="AJ12" s="117">
        <f t="shared" si="25"/>
        <v>-10.916666666666668</v>
      </c>
      <c r="AK12" s="117">
        <f t="shared" si="26"/>
        <v>119.17361111111114</v>
      </c>
      <c r="AL12" s="117">
        <f t="shared" si="27"/>
        <v>0</v>
      </c>
      <c r="AM12" s="117"/>
      <c r="AN12" s="117">
        <f t="shared" si="28"/>
        <v>0</v>
      </c>
      <c r="AO12" s="117">
        <f t="shared" si="29"/>
        <v>-16.700000000000003</v>
      </c>
      <c r="AP12" s="117">
        <f t="shared" si="30"/>
        <v>278.8900000000001</v>
      </c>
      <c r="AQ12" s="117">
        <f t="shared" si="31"/>
        <v>0</v>
      </c>
      <c r="AR12" s="117"/>
      <c r="AS12" s="117">
        <f t="shared" si="32"/>
        <v>0</v>
      </c>
      <c r="AT12" s="117">
        <f t="shared" si="33"/>
        <v>-13.600000000000001</v>
      </c>
      <c r="AU12" s="117">
        <f t="shared" si="34"/>
        <v>184.96000000000004</v>
      </c>
      <c r="AV12" s="117">
        <f t="shared" si="35"/>
        <v>0</v>
      </c>
      <c r="AW12" s="117"/>
      <c r="AX12" s="117">
        <f t="shared" si="36"/>
        <v>0</v>
      </c>
      <c r="AY12" s="117">
        <f t="shared" si="37"/>
        <v>-12.2</v>
      </c>
      <c r="AZ12" s="117">
        <f t="shared" si="38"/>
        <v>148.83999999999997</v>
      </c>
      <c r="BA12" s="117">
        <f t="shared" si="39"/>
        <v>0</v>
      </c>
      <c r="BB12" s="117"/>
      <c r="BC12" s="117">
        <f t="shared" si="40"/>
        <v>0</v>
      </c>
      <c r="BD12" s="117">
        <f t="shared" si="41"/>
        <v>-9.6000000000000014</v>
      </c>
      <c r="BE12" s="117">
        <f t="shared" si="42"/>
        <v>92.160000000000025</v>
      </c>
      <c r="BF12" s="117">
        <f t="shared" si="43"/>
        <v>0</v>
      </c>
      <c r="BG12" s="117"/>
      <c r="BH12" s="117">
        <f t="shared" si="44"/>
        <v>0</v>
      </c>
      <c r="BI12" s="117">
        <f t="shared" si="45"/>
        <v>-8.8999999999999986</v>
      </c>
      <c r="BJ12" s="117">
        <f t="shared" si="46"/>
        <v>79.20999999999998</v>
      </c>
      <c r="BK12" s="117">
        <f t="shared" si="47"/>
        <v>0</v>
      </c>
      <c r="BL12" s="117"/>
      <c r="BM12" s="117">
        <f t="shared" si="48"/>
        <v>0</v>
      </c>
      <c r="BN12" s="117">
        <f t="shared" si="49"/>
        <v>-7.5500000000000007</v>
      </c>
      <c r="BO12" s="117">
        <f t="shared" si="50"/>
        <v>57.002500000000012</v>
      </c>
      <c r="BP12" s="117">
        <f t="shared" si="51"/>
        <v>0</v>
      </c>
      <c r="BQ12" s="117"/>
      <c r="BR12" s="117">
        <f t="shared" si="52"/>
        <v>0</v>
      </c>
      <c r="BS12" s="117">
        <f t="shared" si="53"/>
        <v>-6.9499999999999993</v>
      </c>
      <c r="BT12" s="117">
        <f t="shared" si="54"/>
        <v>48.302499999999988</v>
      </c>
      <c r="BU12" s="117">
        <f t="shared" si="55"/>
        <v>0</v>
      </c>
      <c r="BV12" s="117"/>
      <c r="BW12" s="117">
        <f t="shared" si="56"/>
        <v>0</v>
      </c>
      <c r="BX12" s="117">
        <f t="shared" si="57"/>
        <v>-5.9499999999999993</v>
      </c>
      <c r="BY12" s="117">
        <f t="shared" si="58"/>
        <v>35.402499999999989</v>
      </c>
      <c r="BZ12" s="117">
        <f t="shared" si="59"/>
        <v>0</v>
      </c>
      <c r="CA12" s="117"/>
      <c r="CB12" s="117">
        <f t="shared" si="60"/>
        <v>0</v>
      </c>
      <c r="CC12" s="117">
        <f t="shared" si="61"/>
        <v>-5.3333333333333321</v>
      </c>
      <c r="CD12" s="117">
        <f t="shared" si="62"/>
        <v>28.444444444444432</v>
      </c>
      <c r="CE12" s="117">
        <f t="shared" si="63"/>
        <v>0</v>
      </c>
      <c r="CF12" s="117"/>
      <c r="CG12" s="117">
        <f t="shared" si="64"/>
        <v>0</v>
      </c>
      <c r="CH12" s="117">
        <f t="shared" si="65"/>
        <v>-4.3333333333333321</v>
      </c>
      <c r="CI12" s="117">
        <f t="shared" si="66"/>
        <v>18.777777777777768</v>
      </c>
      <c r="CJ12" s="117">
        <f t="shared" si="67"/>
        <v>0</v>
      </c>
      <c r="CK12" s="117"/>
      <c r="CL12" s="117">
        <f t="shared" si="68"/>
        <v>0</v>
      </c>
      <c r="CM12" s="117">
        <f t="shared" si="69"/>
        <v>-3.1999999999999993</v>
      </c>
      <c r="CN12" s="117">
        <f t="shared" si="70"/>
        <v>10.239999999999995</v>
      </c>
      <c r="CO12" s="117">
        <f t="shared" si="71"/>
        <v>0</v>
      </c>
      <c r="CP12" s="117">
        <v>1</v>
      </c>
      <c r="CQ12" s="117">
        <f t="shared" si="72"/>
        <v>18.5</v>
      </c>
      <c r="CR12" s="117">
        <f t="shared" si="73"/>
        <v>-2.0689655172413808</v>
      </c>
      <c r="CS12" s="117">
        <f t="shared" si="74"/>
        <v>4.2806183115338943</v>
      </c>
      <c r="CT12" s="117">
        <f t="shared" si="75"/>
        <v>4.2806183115338943</v>
      </c>
      <c r="CU12" s="117"/>
      <c r="CV12" s="117">
        <f t="shared" si="76"/>
        <v>0</v>
      </c>
      <c r="CW12" s="117">
        <f t="shared" si="77"/>
        <v>-1.5666666666666664</v>
      </c>
      <c r="CX12" s="117">
        <f t="shared" si="78"/>
        <v>2.4544444444444435</v>
      </c>
      <c r="CY12" s="117">
        <f t="shared" si="79"/>
        <v>0</v>
      </c>
      <c r="CZ12" s="117">
        <v>13</v>
      </c>
      <c r="DA12" s="117">
        <f t="shared" si="80"/>
        <v>240.5</v>
      </c>
      <c r="DB12" s="117">
        <f t="shared" si="81"/>
        <v>-0.53333333333333499</v>
      </c>
      <c r="DC12" s="117">
        <f t="shared" si="82"/>
        <v>0.28444444444444622</v>
      </c>
      <c r="DD12" s="117">
        <f t="shared" si="83"/>
        <v>3.6977777777778007</v>
      </c>
      <c r="DE12" s="118">
        <v>7</v>
      </c>
      <c r="DF12" s="117">
        <f t="shared" si="84"/>
        <v>129.5</v>
      </c>
      <c r="DG12" s="117">
        <f t="shared" si="85"/>
        <v>2.1499999999999986</v>
      </c>
      <c r="DH12" s="117">
        <f t="shared" si="86"/>
        <v>4.6224999999999943</v>
      </c>
      <c r="DI12" s="118">
        <f t="shared" si="87"/>
        <v>32.357499999999959</v>
      </c>
    </row>
    <row r="13" spans="1:113">
      <c r="A13" s="114">
        <f t="shared" si="88"/>
        <v>19</v>
      </c>
      <c r="B13" s="115" t="s">
        <v>22</v>
      </c>
      <c r="C13" s="116">
        <f t="shared" si="89"/>
        <v>19.899999999999999</v>
      </c>
      <c r="D13" s="117"/>
      <c r="E13" s="117">
        <f t="shared" si="0"/>
        <v>0</v>
      </c>
      <c r="F13" s="117">
        <f t="shared" si="1"/>
        <v>-16.5</v>
      </c>
      <c r="G13" s="117">
        <f t="shared" si="2"/>
        <v>272.25</v>
      </c>
      <c r="H13" s="117">
        <f t="shared" si="3"/>
        <v>0</v>
      </c>
      <c r="I13" s="117"/>
      <c r="J13" s="117">
        <f t="shared" si="4"/>
        <v>0</v>
      </c>
      <c r="K13" s="117">
        <f t="shared" si="5"/>
        <v>-14.625</v>
      </c>
      <c r="L13" s="117">
        <f t="shared" si="6"/>
        <v>213.890625</v>
      </c>
      <c r="M13" s="117">
        <f t="shared" si="7"/>
        <v>0</v>
      </c>
      <c r="N13" s="117"/>
      <c r="O13" s="117">
        <f t="shared" si="8"/>
        <v>0</v>
      </c>
      <c r="P13" s="117">
        <f t="shared" si="9"/>
        <v>-13.700000000000003</v>
      </c>
      <c r="Q13" s="117">
        <f t="shared" si="10"/>
        <v>187.69000000000008</v>
      </c>
      <c r="R13" s="117">
        <f t="shared" si="11"/>
        <v>0</v>
      </c>
      <c r="S13" s="117"/>
      <c r="T13" s="117">
        <f t="shared" si="12"/>
        <v>0</v>
      </c>
      <c r="U13" s="117">
        <f t="shared" si="13"/>
        <v>-14.125</v>
      </c>
      <c r="V13" s="117">
        <f t="shared" si="14"/>
        <v>199.515625</v>
      </c>
      <c r="W13" s="117">
        <f t="shared" si="15"/>
        <v>0</v>
      </c>
      <c r="X13" s="117"/>
      <c r="Y13" s="117">
        <f t="shared" si="16"/>
        <v>0</v>
      </c>
      <c r="Z13" s="117">
        <f t="shared" si="17"/>
        <v>-12.357142857142858</v>
      </c>
      <c r="AA13" s="117">
        <f t="shared" si="18"/>
        <v>152.69897959183675</v>
      </c>
      <c r="AB13" s="117">
        <f t="shared" si="19"/>
        <v>0</v>
      </c>
      <c r="AC13" s="117"/>
      <c r="AD13" s="117">
        <f t="shared" si="20"/>
        <v>0</v>
      </c>
      <c r="AE13" s="117">
        <f t="shared" si="21"/>
        <v>-10.6875</v>
      </c>
      <c r="AF13" s="117">
        <f t="shared" si="22"/>
        <v>114.22265625</v>
      </c>
      <c r="AG13" s="117">
        <f t="shared" si="23"/>
        <v>0</v>
      </c>
      <c r="AH13" s="117"/>
      <c r="AI13" s="117">
        <f t="shared" si="24"/>
        <v>0</v>
      </c>
      <c r="AJ13" s="117">
        <f t="shared" si="25"/>
        <v>-9.9166666666666679</v>
      </c>
      <c r="AK13" s="117">
        <f t="shared" si="26"/>
        <v>98.3402777777778</v>
      </c>
      <c r="AL13" s="117">
        <f t="shared" si="27"/>
        <v>0</v>
      </c>
      <c r="AM13" s="117"/>
      <c r="AN13" s="117">
        <f t="shared" si="28"/>
        <v>0</v>
      </c>
      <c r="AO13" s="117">
        <f t="shared" si="29"/>
        <v>-15.700000000000003</v>
      </c>
      <c r="AP13" s="117">
        <f t="shared" si="30"/>
        <v>246.49000000000009</v>
      </c>
      <c r="AQ13" s="117">
        <f t="shared" si="31"/>
        <v>0</v>
      </c>
      <c r="AR13" s="117"/>
      <c r="AS13" s="117">
        <f t="shared" si="32"/>
        <v>0</v>
      </c>
      <c r="AT13" s="117">
        <f t="shared" si="33"/>
        <v>-12.600000000000001</v>
      </c>
      <c r="AU13" s="117">
        <f t="shared" si="34"/>
        <v>158.76000000000005</v>
      </c>
      <c r="AV13" s="117">
        <f t="shared" si="35"/>
        <v>0</v>
      </c>
      <c r="AW13" s="117"/>
      <c r="AX13" s="117">
        <f t="shared" si="36"/>
        <v>0</v>
      </c>
      <c r="AY13" s="117">
        <f t="shared" si="37"/>
        <v>-11.2</v>
      </c>
      <c r="AZ13" s="117">
        <f t="shared" si="38"/>
        <v>125.43999999999998</v>
      </c>
      <c r="BA13" s="117">
        <f t="shared" si="39"/>
        <v>0</v>
      </c>
      <c r="BB13" s="117"/>
      <c r="BC13" s="117">
        <f t="shared" si="40"/>
        <v>0</v>
      </c>
      <c r="BD13" s="117">
        <f t="shared" si="41"/>
        <v>-8.6000000000000014</v>
      </c>
      <c r="BE13" s="117">
        <f t="shared" si="42"/>
        <v>73.960000000000022</v>
      </c>
      <c r="BF13" s="117">
        <f t="shared" si="43"/>
        <v>0</v>
      </c>
      <c r="BG13" s="117"/>
      <c r="BH13" s="117">
        <f t="shared" si="44"/>
        <v>0</v>
      </c>
      <c r="BI13" s="117">
        <f t="shared" si="45"/>
        <v>-7.8999999999999986</v>
      </c>
      <c r="BJ13" s="117">
        <f t="shared" si="46"/>
        <v>62.409999999999975</v>
      </c>
      <c r="BK13" s="117">
        <f t="shared" si="47"/>
        <v>0</v>
      </c>
      <c r="BL13" s="117"/>
      <c r="BM13" s="117">
        <f t="shared" si="48"/>
        <v>0</v>
      </c>
      <c r="BN13" s="117">
        <f t="shared" si="49"/>
        <v>-6.5500000000000007</v>
      </c>
      <c r="BO13" s="117">
        <f t="shared" si="50"/>
        <v>42.902500000000011</v>
      </c>
      <c r="BP13" s="117">
        <f t="shared" si="51"/>
        <v>0</v>
      </c>
      <c r="BQ13" s="117"/>
      <c r="BR13" s="117">
        <f t="shared" si="52"/>
        <v>0</v>
      </c>
      <c r="BS13" s="117">
        <f t="shared" si="53"/>
        <v>-5.9499999999999993</v>
      </c>
      <c r="BT13" s="117">
        <f t="shared" si="54"/>
        <v>35.402499999999989</v>
      </c>
      <c r="BU13" s="117">
        <f t="shared" si="55"/>
        <v>0</v>
      </c>
      <c r="BV13" s="117"/>
      <c r="BW13" s="117">
        <f t="shared" si="56"/>
        <v>0</v>
      </c>
      <c r="BX13" s="117">
        <f t="shared" si="57"/>
        <v>-4.9499999999999993</v>
      </c>
      <c r="BY13" s="117">
        <f t="shared" si="58"/>
        <v>24.502499999999994</v>
      </c>
      <c r="BZ13" s="117">
        <f t="shared" si="59"/>
        <v>0</v>
      </c>
      <c r="CA13" s="117"/>
      <c r="CB13" s="117">
        <f t="shared" si="60"/>
        <v>0</v>
      </c>
      <c r="CC13" s="117">
        <f t="shared" si="61"/>
        <v>-4.3333333333333321</v>
      </c>
      <c r="CD13" s="117">
        <f t="shared" si="62"/>
        <v>18.777777777777768</v>
      </c>
      <c r="CE13" s="117">
        <f t="shared" si="63"/>
        <v>0</v>
      </c>
      <c r="CF13" s="117"/>
      <c r="CG13" s="117">
        <f t="shared" si="64"/>
        <v>0</v>
      </c>
      <c r="CH13" s="117">
        <f t="shared" si="65"/>
        <v>-3.3333333333333321</v>
      </c>
      <c r="CI13" s="117">
        <f t="shared" si="66"/>
        <v>11.111111111111104</v>
      </c>
      <c r="CJ13" s="117">
        <f t="shared" si="67"/>
        <v>0</v>
      </c>
      <c r="CK13" s="117"/>
      <c r="CL13" s="117">
        <f t="shared" si="68"/>
        <v>0</v>
      </c>
      <c r="CM13" s="117">
        <f t="shared" si="69"/>
        <v>-2.1999999999999993</v>
      </c>
      <c r="CN13" s="117">
        <f t="shared" si="70"/>
        <v>4.8399999999999972</v>
      </c>
      <c r="CO13" s="117">
        <f t="shared" si="71"/>
        <v>0</v>
      </c>
      <c r="CP13" s="117">
        <v>1</v>
      </c>
      <c r="CQ13" s="117">
        <f t="shared" si="72"/>
        <v>19.5</v>
      </c>
      <c r="CR13" s="117">
        <f t="shared" si="73"/>
        <v>-1.0689655172413808</v>
      </c>
      <c r="CS13" s="117">
        <f t="shared" si="74"/>
        <v>1.1426872770511327</v>
      </c>
      <c r="CT13" s="117">
        <f t="shared" si="75"/>
        <v>1.1426872770511327</v>
      </c>
      <c r="CU13" s="117">
        <v>14</v>
      </c>
      <c r="CV13" s="117">
        <f t="shared" si="76"/>
        <v>273</v>
      </c>
      <c r="CW13" s="117">
        <f t="shared" si="77"/>
        <v>-0.56666666666666643</v>
      </c>
      <c r="CX13" s="117">
        <f t="shared" si="78"/>
        <v>0.32111111111111085</v>
      </c>
      <c r="CY13" s="117">
        <f t="shared" si="79"/>
        <v>4.4955555555555522</v>
      </c>
      <c r="CZ13" s="117">
        <v>15</v>
      </c>
      <c r="DA13" s="117">
        <f t="shared" si="80"/>
        <v>292.5</v>
      </c>
      <c r="DB13" s="117">
        <f t="shared" si="81"/>
        <v>0.46666666666666501</v>
      </c>
      <c r="DC13" s="117">
        <f t="shared" si="82"/>
        <v>0.21777777777777624</v>
      </c>
      <c r="DD13" s="117">
        <f t="shared" si="83"/>
        <v>3.2666666666666435</v>
      </c>
      <c r="DE13" s="118"/>
      <c r="DF13" s="117">
        <f t="shared" si="84"/>
        <v>0</v>
      </c>
      <c r="DG13" s="117">
        <f t="shared" si="85"/>
        <v>3.1499999999999986</v>
      </c>
      <c r="DH13" s="117">
        <f t="shared" si="86"/>
        <v>9.9224999999999905</v>
      </c>
      <c r="DI13" s="118">
        <f t="shared" si="87"/>
        <v>0</v>
      </c>
    </row>
    <row r="14" spans="1:113">
      <c r="A14" s="114">
        <f t="shared" si="88"/>
        <v>20</v>
      </c>
      <c r="B14" s="115" t="s">
        <v>22</v>
      </c>
      <c r="C14" s="116">
        <f t="shared" si="89"/>
        <v>20.9</v>
      </c>
      <c r="D14" s="117"/>
      <c r="E14" s="117">
        <f t="shared" si="0"/>
        <v>0</v>
      </c>
      <c r="F14" s="117">
        <f t="shared" si="1"/>
        <v>-15.5</v>
      </c>
      <c r="G14" s="117">
        <f t="shared" si="2"/>
        <v>240.25</v>
      </c>
      <c r="H14" s="117">
        <f t="shared" si="3"/>
        <v>0</v>
      </c>
      <c r="I14" s="117"/>
      <c r="J14" s="117">
        <f t="shared" si="4"/>
        <v>0</v>
      </c>
      <c r="K14" s="117">
        <f t="shared" si="5"/>
        <v>-13.625</v>
      </c>
      <c r="L14" s="117">
        <f t="shared" si="6"/>
        <v>185.640625</v>
      </c>
      <c r="M14" s="117">
        <f t="shared" si="7"/>
        <v>0</v>
      </c>
      <c r="N14" s="117"/>
      <c r="O14" s="117">
        <f t="shared" si="8"/>
        <v>0</v>
      </c>
      <c r="P14" s="117">
        <f t="shared" si="9"/>
        <v>-12.700000000000003</v>
      </c>
      <c r="Q14" s="117">
        <f t="shared" si="10"/>
        <v>161.29000000000008</v>
      </c>
      <c r="R14" s="117">
        <f t="shared" si="11"/>
        <v>0</v>
      </c>
      <c r="S14" s="117"/>
      <c r="T14" s="117">
        <f t="shared" si="12"/>
        <v>0</v>
      </c>
      <c r="U14" s="117">
        <f t="shared" si="13"/>
        <v>-13.125</v>
      </c>
      <c r="V14" s="117">
        <f t="shared" si="14"/>
        <v>172.265625</v>
      </c>
      <c r="W14" s="117">
        <f t="shared" si="15"/>
        <v>0</v>
      </c>
      <c r="X14" s="117"/>
      <c r="Y14" s="117">
        <f t="shared" si="16"/>
        <v>0</v>
      </c>
      <c r="Z14" s="117">
        <f t="shared" si="17"/>
        <v>-11.357142857142858</v>
      </c>
      <c r="AA14" s="117">
        <f t="shared" si="18"/>
        <v>128.98469387755102</v>
      </c>
      <c r="AB14" s="117">
        <f t="shared" si="19"/>
        <v>0</v>
      </c>
      <c r="AC14" s="117"/>
      <c r="AD14" s="117">
        <f t="shared" si="20"/>
        <v>0</v>
      </c>
      <c r="AE14" s="117">
        <f t="shared" si="21"/>
        <v>-9.6875</v>
      </c>
      <c r="AF14" s="117">
        <f t="shared" si="22"/>
        <v>93.84765625</v>
      </c>
      <c r="AG14" s="117">
        <f t="shared" si="23"/>
        <v>0</v>
      </c>
      <c r="AH14" s="117"/>
      <c r="AI14" s="117">
        <f t="shared" si="24"/>
        <v>0</v>
      </c>
      <c r="AJ14" s="117">
        <f t="shared" si="25"/>
        <v>-8.9166666666666679</v>
      </c>
      <c r="AK14" s="117">
        <f t="shared" si="26"/>
        <v>79.506944444444471</v>
      </c>
      <c r="AL14" s="117">
        <f t="shared" si="27"/>
        <v>0</v>
      </c>
      <c r="AM14" s="117"/>
      <c r="AN14" s="117">
        <f t="shared" si="28"/>
        <v>0</v>
      </c>
      <c r="AO14" s="117">
        <f t="shared" si="29"/>
        <v>-14.700000000000003</v>
      </c>
      <c r="AP14" s="117">
        <f t="shared" si="30"/>
        <v>216.09000000000009</v>
      </c>
      <c r="AQ14" s="117">
        <f t="shared" si="31"/>
        <v>0</v>
      </c>
      <c r="AR14" s="117"/>
      <c r="AS14" s="117">
        <f t="shared" si="32"/>
        <v>0</v>
      </c>
      <c r="AT14" s="117">
        <f t="shared" si="33"/>
        <v>-11.600000000000001</v>
      </c>
      <c r="AU14" s="117">
        <f t="shared" si="34"/>
        <v>134.56000000000003</v>
      </c>
      <c r="AV14" s="117">
        <f t="shared" si="35"/>
        <v>0</v>
      </c>
      <c r="AW14" s="117"/>
      <c r="AX14" s="117">
        <f t="shared" si="36"/>
        <v>0</v>
      </c>
      <c r="AY14" s="117">
        <f t="shared" si="37"/>
        <v>-10.199999999999999</v>
      </c>
      <c r="AZ14" s="117">
        <f t="shared" si="38"/>
        <v>104.03999999999999</v>
      </c>
      <c r="BA14" s="117">
        <f t="shared" si="39"/>
        <v>0</v>
      </c>
      <c r="BB14" s="117"/>
      <c r="BC14" s="117">
        <f t="shared" si="40"/>
        <v>0</v>
      </c>
      <c r="BD14" s="117">
        <f t="shared" si="41"/>
        <v>-7.6000000000000014</v>
      </c>
      <c r="BE14" s="117">
        <f t="shared" si="42"/>
        <v>57.760000000000019</v>
      </c>
      <c r="BF14" s="117">
        <f t="shared" si="43"/>
        <v>0</v>
      </c>
      <c r="BG14" s="117"/>
      <c r="BH14" s="117">
        <f t="shared" si="44"/>
        <v>0</v>
      </c>
      <c r="BI14" s="117">
        <f t="shared" si="45"/>
        <v>-6.8999999999999986</v>
      </c>
      <c r="BJ14" s="117">
        <f t="shared" si="46"/>
        <v>47.609999999999978</v>
      </c>
      <c r="BK14" s="117">
        <f t="shared" si="47"/>
        <v>0</v>
      </c>
      <c r="BL14" s="117"/>
      <c r="BM14" s="117">
        <f t="shared" si="48"/>
        <v>0</v>
      </c>
      <c r="BN14" s="117">
        <f t="shared" si="49"/>
        <v>-5.5500000000000007</v>
      </c>
      <c r="BO14" s="117">
        <f t="shared" si="50"/>
        <v>30.802500000000009</v>
      </c>
      <c r="BP14" s="117">
        <f t="shared" si="51"/>
        <v>0</v>
      </c>
      <c r="BQ14" s="117"/>
      <c r="BR14" s="117">
        <f t="shared" si="52"/>
        <v>0</v>
      </c>
      <c r="BS14" s="117">
        <f t="shared" si="53"/>
        <v>-4.9499999999999993</v>
      </c>
      <c r="BT14" s="117">
        <f t="shared" si="54"/>
        <v>24.502499999999994</v>
      </c>
      <c r="BU14" s="117">
        <f t="shared" si="55"/>
        <v>0</v>
      </c>
      <c r="BV14" s="117"/>
      <c r="BW14" s="117">
        <f t="shared" si="56"/>
        <v>0</v>
      </c>
      <c r="BX14" s="117">
        <f t="shared" si="57"/>
        <v>-3.9499999999999993</v>
      </c>
      <c r="BY14" s="117">
        <f t="shared" si="58"/>
        <v>15.602499999999994</v>
      </c>
      <c r="BZ14" s="117">
        <f t="shared" si="59"/>
        <v>0</v>
      </c>
      <c r="CA14" s="117"/>
      <c r="CB14" s="117">
        <f t="shared" si="60"/>
        <v>0</v>
      </c>
      <c r="CC14" s="117">
        <f t="shared" si="61"/>
        <v>-3.3333333333333321</v>
      </c>
      <c r="CD14" s="117">
        <f t="shared" si="62"/>
        <v>11.111111111111104</v>
      </c>
      <c r="CE14" s="117">
        <f t="shared" si="63"/>
        <v>0</v>
      </c>
      <c r="CF14" s="117"/>
      <c r="CG14" s="117">
        <f t="shared" si="64"/>
        <v>0</v>
      </c>
      <c r="CH14" s="117">
        <f t="shared" si="65"/>
        <v>-2.3333333333333321</v>
      </c>
      <c r="CI14" s="117">
        <f t="shared" si="66"/>
        <v>5.4444444444444393</v>
      </c>
      <c r="CJ14" s="117">
        <f t="shared" si="67"/>
        <v>0</v>
      </c>
      <c r="CK14" s="117">
        <v>1</v>
      </c>
      <c r="CL14" s="117">
        <f t="shared" si="68"/>
        <v>20.5</v>
      </c>
      <c r="CM14" s="117">
        <f t="shared" si="69"/>
        <v>-1.1999999999999993</v>
      </c>
      <c r="CN14" s="117">
        <f t="shared" si="70"/>
        <v>1.4399999999999984</v>
      </c>
      <c r="CO14" s="117">
        <f t="shared" si="71"/>
        <v>1.4399999999999984</v>
      </c>
      <c r="CP14" s="117">
        <v>22</v>
      </c>
      <c r="CQ14" s="117">
        <f t="shared" si="72"/>
        <v>451</v>
      </c>
      <c r="CR14" s="117">
        <f t="shared" si="73"/>
        <v>-6.896551724138078E-2</v>
      </c>
      <c r="CS14" s="117">
        <f t="shared" si="74"/>
        <v>4.7562425683711895E-3</v>
      </c>
      <c r="CT14" s="117">
        <f t="shared" si="75"/>
        <v>0.10463733650416616</v>
      </c>
      <c r="CU14" s="117">
        <v>15</v>
      </c>
      <c r="CV14" s="117">
        <f t="shared" si="76"/>
        <v>307.5</v>
      </c>
      <c r="CW14" s="117">
        <f t="shared" si="77"/>
        <v>0.43333333333333357</v>
      </c>
      <c r="CX14" s="117">
        <f t="shared" si="78"/>
        <v>0.18777777777777799</v>
      </c>
      <c r="CY14" s="117">
        <f t="shared" si="79"/>
        <v>2.81666666666667</v>
      </c>
      <c r="CZ14" s="117">
        <v>1</v>
      </c>
      <c r="DA14" s="117">
        <f t="shared" si="80"/>
        <v>20.5</v>
      </c>
      <c r="DB14" s="117">
        <f t="shared" si="81"/>
        <v>1.466666666666665</v>
      </c>
      <c r="DC14" s="117">
        <f t="shared" si="82"/>
        <v>2.1511111111111063</v>
      </c>
      <c r="DD14" s="117">
        <f t="shared" si="83"/>
        <v>2.1511111111111063</v>
      </c>
      <c r="DE14" s="118"/>
      <c r="DF14" s="117">
        <f t="shared" si="84"/>
        <v>0</v>
      </c>
      <c r="DG14" s="117">
        <f t="shared" si="85"/>
        <v>4.1499999999999986</v>
      </c>
      <c r="DH14" s="117">
        <f t="shared" si="86"/>
        <v>17.222499999999989</v>
      </c>
      <c r="DI14" s="118">
        <f t="shared" si="87"/>
        <v>0</v>
      </c>
    </row>
    <row r="15" spans="1:113">
      <c r="A15" s="114">
        <f t="shared" si="88"/>
        <v>21</v>
      </c>
      <c r="B15" s="115" t="s">
        <v>22</v>
      </c>
      <c r="C15" s="116">
        <f t="shared" si="89"/>
        <v>21.9</v>
      </c>
      <c r="D15" s="117"/>
      <c r="E15" s="117">
        <f t="shared" si="0"/>
        <v>0</v>
      </c>
      <c r="F15" s="117">
        <f t="shared" si="1"/>
        <v>-14.5</v>
      </c>
      <c r="G15" s="117">
        <f t="shared" si="2"/>
        <v>210.25</v>
      </c>
      <c r="H15" s="117">
        <f t="shared" si="3"/>
        <v>0</v>
      </c>
      <c r="I15" s="117"/>
      <c r="J15" s="117">
        <f t="shared" si="4"/>
        <v>0</v>
      </c>
      <c r="K15" s="117">
        <f t="shared" si="5"/>
        <v>-12.625</v>
      </c>
      <c r="L15" s="117">
        <f t="shared" si="6"/>
        <v>159.390625</v>
      </c>
      <c r="M15" s="117">
        <f t="shared" si="7"/>
        <v>0</v>
      </c>
      <c r="N15" s="117"/>
      <c r="O15" s="117">
        <f t="shared" si="8"/>
        <v>0</v>
      </c>
      <c r="P15" s="117">
        <f t="shared" si="9"/>
        <v>-11.700000000000003</v>
      </c>
      <c r="Q15" s="117">
        <f t="shared" si="10"/>
        <v>136.89000000000007</v>
      </c>
      <c r="R15" s="117">
        <f t="shared" si="11"/>
        <v>0</v>
      </c>
      <c r="S15" s="117"/>
      <c r="T15" s="117">
        <f t="shared" si="12"/>
        <v>0</v>
      </c>
      <c r="U15" s="117">
        <f t="shared" si="13"/>
        <v>-12.125</v>
      </c>
      <c r="V15" s="117">
        <f t="shared" si="14"/>
        <v>147.015625</v>
      </c>
      <c r="W15" s="117">
        <f t="shared" si="15"/>
        <v>0</v>
      </c>
      <c r="X15" s="117"/>
      <c r="Y15" s="117">
        <f t="shared" si="16"/>
        <v>0</v>
      </c>
      <c r="Z15" s="117">
        <f t="shared" si="17"/>
        <v>-10.357142857142858</v>
      </c>
      <c r="AA15" s="117">
        <f t="shared" si="18"/>
        <v>107.27040816326532</v>
      </c>
      <c r="AB15" s="117">
        <f t="shared" si="19"/>
        <v>0</v>
      </c>
      <c r="AC15" s="117"/>
      <c r="AD15" s="117">
        <f t="shared" si="20"/>
        <v>0</v>
      </c>
      <c r="AE15" s="117">
        <f t="shared" si="21"/>
        <v>-8.6875</v>
      </c>
      <c r="AF15" s="117">
        <f t="shared" si="22"/>
        <v>75.47265625</v>
      </c>
      <c r="AG15" s="117">
        <f t="shared" si="23"/>
        <v>0</v>
      </c>
      <c r="AH15" s="117"/>
      <c r="AI15" s="117">
        <f t="shared" si="24"/>
        <v>0</v>
      </c>
      <c r="AJ15" s="117">
        <f t="shared" si="25"/>
        <v>-7.9166666666666679</v>
      </c>
      <c r="AK15" s="117">
        <f t="shared" si="26"/>
        <v>62.673611111111128</v>
      </c>
      <c r="AL15" s="117">
        <f t="shared" si="27"/>
        <v>0</v>
      </c>
      <c r="AM15" s="117"/>
      <c r="AN15" s="117">
        <f t="shared" si="28"/>
        <v>0</v>
      </c>
      <c r="AO15" s="117">
        <f t="shared" si="29"/>
        <v>-13.700000000000003</v>
      </c>
      <c r="AP15" s="117">
        <f t="shared" si="30"/>
        <v>187.69000000000008</v>
      </c>
      <c r="AQ15" s="117">
        <f t="shared" si="31"/>
        <v>0</v>
      </c>
      <c r="AR15" s="117"/>
      <c r="AS15" s="117">
        <f t="shared" si="32"/>
        <v>0</v>
      </c>
      <c r="AT15" s="117">
        <f t="shared" si="33"/>
        <v>-10.600000000000001</v>
      </c>
      <c r="AU15" s="117">
        <f t="shared" si="34"/>
        <v>112.36000000000003</v>
      </c>
      <c r="AV15" s="117">
        <f t="shared" si="35"/>
        <v>0</v>
      </c>
      <c r="AW15" s="117"/>
      <c r="AX15" s="117">
        <f t="shared" si="36"/>
        <v>0</v>
      </c>
      <c r="AY15" s="117">
        <f t="shared" si="37"/>
        <v>-9.1999999999999993</v>
      </c>
      <c r="AZ15" s="117">
        <f t="shared" si="38"/>
        <v>84.639999999999986</v>
      </c>
      <c r="BA15" s="117">
        <f t="shared" si="39"/>
        <v>0</v>
      </c>
      <c r="BB15" s="117"/>
      <c r="BC15" s="117">
        <f t="shared" si="40"/>
        <v>0</v>
      </c>
      <c r="BD15" s="117">
        <f t="shared" si="41"/>
        <v>-6.6000000000000014</v>
      </c>
      <c r="BE15" s="117">
        <f t="shared" si="42"/>
        <v>43.560000000000016</v>
      </c>
      <c r="BF15" s="117">
        <f t="shared" si="43"/>
        <v>0</v>
      </c>
      <c r="BG15" s="117"/>
      <c r="BH15" s="117">
        <f t="shared" si="44"/>
        <v>0</v>
      </c>
      <c r="BI15" s="117">
        <f t="shared" si="45"/>
        <v>-5.8999999999999986</v>
      </c>
      <c r="BJ15" s="117">
        <f t="shared" si="46"/>
        <v>34.809999999999981</v>
      </c>
      <c r="BK15" s="117">
        <f t="shared" si="47"/>
        <v>0</v>
      </c>
      <c r="BL15" s="117"/>
      <c r="BM15" s="117">
        <f t="shared" si="48"/>
        <v>0</v>
      </c>
      <c r="BN15" s="117">
        <f t="shared" si="49"/>
        <v>-4.5500000000000007</v>
      </c>
      <c r="BO15" s="117">
        <f t="shared" si="50"/>
        <v>20.702500000000008</v>
      </c>
      <c r="BP15" s="117">
        <f t="shared" si="51"/>
        <v>0</v>
      </c>
      <c r="BQ15" s="117"/>
      <c r="BR15" s="117">
        <f t="shared" si="52"/>
        <v>0</v>
      </c>
      <c r="BS15" s="117">
        <f t="shared" si="53"/>
        <v>-3.9499999999999993</v>
      </c>
      <c r="BT15" s="117">
        <f t="shared" si="54"/>
        <v>15.602499999999994</v>
      </c>
      <c r="BU15" s="117">
        <f t="shared" si="55"/>
        <v>0</v>
      </c>
      <c r="BV15" s="117"/>
      <c r="BW15" s="117">
        <f t="shared" si="56"/>
        <v>0</v>
      </c>
      <c r="BX15" s="117">
        <f t="shared" si="57"/>
        <v>-2.9499999999999993</v>
      </c>
      <c r="BY15" s="117">
        <f t="shared" si="58"/>
        <v>8.7024999999999952</v>
      </c>
      <c r="BZ15" s="117">
        <f t="shared" si="59"/>
        <v>0</v>
      </c>
      <c r="CA15" s="117"/>
      <c r="CB15" s="117">
        <f t="shared" si="60"/>
        <v>0</v>
      </c>
      <c r="CC15" s="117">
        <f t="shared" si="61"/>
        <v>-2.3333333333333321</v>
      </c>
      <c r="CD15" s="117">
        <f t="shared" si="62"/>
        <v>5.4444444444444393</v>
      </c>
      <c r="CE15" s="117">
        <f t="shared" si="63"/>
        <v>0</v>
      </c>
      <c r="CF15" s="117">
        <v>1</v>
      </c>
      <c r="CG15" s="117">
        <f t="shared" si="64"/>
        <v>21.5</v>
      </c>
      <c r="CH15" s="117">
        <f t="shared" si="65"/>
        <v>-1.3333333333333321</v>
      </c>
      <c r="CI15" s="117">
        <f t="shared" si="66"/>
        <v>1.7777777777777746</v>
      </c>
      <c r="CJ15" s="117">
        <f t="shared" si="67"/>
        <v>1.7777777777777746</v>
      </c>
      <c r="CK15" s="117">
        <v>23</v>
      </c>
      <c r="CL15" s="117">
        <f t="shared" si="68"/>
        <v>494.5</v>
      </c>
      <c r="CM15" s="117">
        <f t="shared" si="69"/>
        <v>-0.19999999999999929</v>
      </c>
      <c r="CN15" s="117">
        <f t="shared" si="70"/>
        <v>3.9999999999999716E-2</v>
      </c>
      <c r="CO15" s="117">
        <f t="shared" si="71"/>
        <v>0.91999999999999349</v>
      </c>
      <c r="CP15" s="117">
        <v>5</v>
      </c>
      <c r="CQ15" s="117">
        <f t="shared" si="72"/>
        <v>107.5</v>
      </c>
      <c r="CR15" s="117">
        <f t="shared" si="73"/>
        <v>0.93103448275861922</v>
      </c>
      <c r="CS15" s="117">
        <f t="shared" si="74"/>
        <v>0.86682520808560959</v>
      </c>
      <c r="CT15" s="117">
        <f t="shared" si="75"/>
        <v>4.3341260404280479</v>
      </c>
      <c r="CU15" s="117">
        <v>1</v>
      </c>
      <c r="CV15" s="117">
        <f t="shared" si="76"/>
        <v>21.5</v>
      </c>
      <c r="CW15" s="117">
        <f t="shared" si="77"/>
        <v>1.4333333333333336</v>
      </c>
      <c r="CX15" s="117">
        <f t="shared" si="78"/>
        <v>2.054444444444445</v>
      </c>
      <c r="CY15" s="117">
        <f t="shared" si="79"/>
        <v>2.054444444444445</v>
      </c>
      <c r="CZ15" s="117"/>
      <c r="DA15" s="117">
        <f t="shared" si="80"/>
        <v>0</v>
      </c>
      <c r="DB15" s="117">
        <f t="shared" si="81"/>
        <v>2.466666666666665</v>
      </c>
      <c r="DC15" s="117">
        <f t="shared" si="82"/>
        <v>6.0844444444444363</v>
      </c>
      <c r="DD15" s="117">
        <f t="shared" si="83"/>
        <v>0</v>
      </c>
      <c r="DE15" s="118"/>
      <c r="DF15" s="117">
        <f t="shared" si="84"/>
        <v>0</v>
      </c>
      <c r="DG15" s="117">
        <f t="shared" si="85"/>
        <v>5.1499999999999986</v>
      </c>
      <c r="DH15" s="117">
        <f t="shared" si="86"/>
        <v>26.522499999999987</v>
      </c>
      <c r="DI15" s="118">
        <f t="shared" si="87"/>
        <v>0</v>
      </c>
    </row>
    <row r="16" spans="1:113">
      <c r="A16" s="114">
        <f t="shared" si="88"/>
        <v>22</v>
      </c>
      <c r="B16" s="115" t="s">
        <v>22</v>
      </c>
      <c r="C16" s="116">
        <f t="shared" si="89"/>
        <v>22.9</v>
      </c>
      <c r="D16" s="117"/>
      <c r="E16" s="117">
        <f t="shared" si="0"/>
        <v>0</v>
      </c>
      <c r="F16" s="117">
        <f t="shared" si="1"/>
        <v>-13.5</v>
      </c>
      <c r="G16" s="117">
        <f t="shared" si="2"/>
        <v>182.25</v>
      </c>
      <c r="H16" s="117">
        <f t="shared" si="3"/>
        <v>0</v>
      </c>
      <c r="I16" s="117"/>
      <c r="J16" s="117">
        <f t="shared" si="4"/>
        <v>0</v>
      </c>
      <c r="K16" s="117">
        <f t="shared" si="5"/>
        <v>-11.625</v>
      </c>
      <c r="L16" s="117">
        <f t="shared" si="6"/>
        <v>135.140625</v>
      </c>
      <c r="M16" s="117">
        <f t="shared" si="7"/>
        <v>0</v>
      </c>
      <c r="N16" s="117"/>
      <c r="O16" s="117">
        <f t="shared" si="8"/>
        <v>0</v>
      </c>
      <c r="P16" s="117">
        <f t="shared" si="9"/>
        <v>-10.700000000000003</v>
      </c>
      <c r="Q16" s="117">
        <f t="shared" si="10"/>
        <v>114.49000000000007</v>
      </c>
      <c r="R16" s="117">
        <f t="shared" si="11"/>
        <v>0</v>
      </c>
      <c r="S16" s="117"/>
      <c r="T16" s="117">
        <f t="shared" si="12"/>
        <v>0</v>
      </c>
      <c r="U16" s="117">
        <f t="shared" si="13"/>
        <v>-11.125</v>
      </c>
      <c r="V16" s="117">
        <f t="shared" si="14"/>
        <v>123.765625</v>
      </c>
      <c r="W16" s="117">
        <f t="shared" si="15"/>
        <v>0</v>
      </c>
      <c r="X16" s="117"/>
      <c r="Y16" s="117">
        <f t="shared" si="16"/>
        <v>0</v>
      </c>
      <c r="Z16" s="117">
        <f t="shared" si="17"/>
        <v>-9.3571428571428577</v>
      </c>
      <c r="AA16" s="117">
        <f t="shared" si="18"/>
        <v>87.556122448979607</v>
      </c>
      <c r="AB16" s="117">
        <f t="shared" si="19"/>
        <v>0</v>
      </c>
      <c r="AC16" s="117"/>
      <c r="AD16" s="117">
        <f t="shared" si="20"/>
        <v>0</v>
      </c>
      <c r="AE16" s="117">
        <f t="shared" si="21"/>
        <v>-7.6875</v>
      </c>
      <c r="AF16" s="117">
        <f t="shared" si="22"/>
        <v>59.09765625</v>
      </c>
      <c r="AG16" s="117">
        <f t="shared" si="23"/>
        <v>0</v>
      </c>
      <c r="AH16" s="117"/>
      <c r="AI16" s="117">
        <f t="shared" si="24"/>
        <v>0</v>
      </c>
      <c r="AJ16" s="117">
        <f t="shared" si="25"/>
        <v>-6.9166666666666679</v>
      </c>
      <c r="AK16" s="117">
        <f t="shared" si="26"/>
        <v>47.840277777777793</v>
      </c>
      <c r="AL16" s="117">
        <f t="shared" si="27"/>
        <v>0</v>
      </c>
      <c r="AM16" s="117"/>
      <c r="AN16" s="117">
        <f t="shared" si="28"/>
        <v>0</v>
      </c>
      <c r="AO16" s="117">
        <f t="shared" si="29"/>
        <v>-12.700000000000003</v>
      </c>
      <c r="AP16" s="117">
        <f t="shared" si="30"/>
        <v>161.29000000000008</v>
      </c>
      <c r="AQ16" s="117">
        <f t="shared" si="31"/>
        <v>0</v>
      </c>
      <c r="AR16" s="117"/>
      <c r="AS16" s="117">
        <f t="shared" si="32"/>
        <v>0</v>
      </c>
      <c r="AT16" s="117">
        <f t="shared" si="33"/>
        <v>-9.6000000000000014</v>
      </c>
      <c r="AU16" s="117">
        <f t="shared" si="34"/>
        <v>92.160000000000025</v>
      </c>
      <c r="AV16" s="117">
        <f t="shared" si="35"/>
        <v>0</v>
      </c>
      <c r="AW16" s="117"/>
      <c r="AX16" s="117">
        <f t="shared" si="36"/>
        <v>0</v>
      </c>
      <c r="AY16" s="117">
        <f t="shared" si="37"/>
        <v>-8.1999999999999993</v>
      </c>
      <c r="AZ16" s="117">
        <f t="shared" si="38"/>
        <v>67.239999999999995</v>
      </c>
      <c r="BA16" s="117">
        <f t="shared" si="39"/>
        <v>0</v>
      </c>
      <c r="BB16" s="117"/>
      <c r="BC16" s="117">
        <f t="shared" si="40"/>
        <v>0</v>
      </c>
      <c r="BD16" s="117">
        <f t="shared" si="41"/>
        <v>-5.6000000000000014</v>
      </c>
      <c r="BE16" s="117">
        <f t="shared" si="42"/>
        <v>31.360000000000017</v>
      </c>
      <c r="BF16" s="117">
        <f t="shared" si="43"/>
        <v>0</v>
      </c>
      <c r="BG16" s="117"/>
      <c r="BH16" s="117">
        <f t="shared" si="44"/>
        <v>0</v>
      </c>
      <c r="BI16" s="117">
        <f t="shared" si="45"/>
        <v>-4.8999999999999986</v>
      </c>
      <c r="BJ16" s="117">
        <f t="shared" si="46"/>
        <v>24.009999999999987</v>
      </c>
      <c r="BK16" s="117">
        <f t="shared" si="47"/>
        <v>0</v>
      </c>
      <c r="BL16" s="117"/>
      <c r="BM16" s="117">
        <f t="shared" si="48"/>
        <v>0</v>
      </c>
      <c r="BN16" s="117">
        <f t="shared" si="49"/>
        <v>-3.5500000000000007</v>
      </c>
      <c r="BO16" s="117">
        <f t="shared" si="50"/>
        <v>12.602500000000004</v>
      </c>
      <c r="BP16" s="117">
        <f t="shared" si="51"/>
        <v>0</v>
      </c>
      <c r="BQ16" s="117"/>
      <c r="BR16" s="117">
        <f t="shared" si="52"/>
        <v>0</v>
      </c>
      <c r="BS16" s="117">
        <f t="shared" si="53"/>
        <v>-2.9499999999999993</v>
      </c>
      <c r="BT16" s="117">
        <f t="shared" si="54"/>
        <v>8.7024999999999952</v>
      </c>
      <c r="BU16" s="117">
        <f t="shared" si="55"/>
        <v>0</v>
      </c>
      <c r="BV16" s="117"/>
      <c r="BW16" s="117">
        <f t="shared" si="56"/>
        <v>0</v>
      </c>
      <c r="BX16" s="117">
        <f t="shared" si="57"/>
        <v>-1.9499999999999993</v>
      </c>
      <c r="BY16" s="117">
        <f t="shared" si="58"/>
        <v>3.8024999999999971</v>
      </c>
      <c r="BZ16" s="117">
        <f t="shared" si="59"/>
        <v>0</v>
      </c>
      <c r="CA16" s="117"/>
      <c r="CB16" s="117">
        <f t="shared" si="60"/>
        <v>0</v>
      </c>
      <c r="CC16" s="117">
        <f t="shared" si="61"/>
        <v>-1.3333333333333321</v>
      </c>
      <c r="CD16" s="117">
        <f t="shared" si="62"/>
        <v>1.7777777777777746</v>
      </c>
      <c r="CE16" s="117">
        <f t="shared" si="63"/>
        <v>0</v>
      </c>
      <c r="CF16" s="117">
        <v>18</v>
      </c>
      <c r="CG16" s="117">
        <f t="shared" si="64"/>
        <v>405</v>
      </c>
      <c r="CH16" s="117">
        <f t="shared" si="65"/>
        <v>-0.33333333333333215</v>
      </c>
      <c r="CI16" s="117">
        <f t="shared" si="66"/>
        <v>0.11111111111111033</v>
      </c>
      <c r="CJ16" s="117">
        <f t="shared" si="67"/>
        <v>1.9999999999999858</v>
      </c>
      <c r="CK16" s="117">
        <v>5</v>
      </c>
      <c r="CL16" s="117">
        <f t="shared" si="68"/>
        <v>112.5</v>
      </c>
      <c r="CM16" s="117">
        <f t="shared" si="69"/>
        <v>0.80000000000000071</v>
      </c>
      <c r="CN16" s="117">
        <f t="shared" si="70"/>
        <v>0.64000000000000112</v>
      </c>
      <c r="CO16" s="117">
        <f t="shared" si="71"/>
        <v>3.2000000000000055</v>
      </c>
      <c r="CP16" s="117"/>
      <c r="CQ16" s="117">
        <f t="shared" si="72"/>
        <v>0</v>
      </c>
      <c r="CR16" s="117">
        <f t="shared" si="73"/>
        <v>1.9310344827586192</v>
      </c>
      <c r="CS16" s="117">
        <f t="shared" si="74"/>
        <v>3.728894173602848</v>
      </c>
      <c r="CT16" s="117">
        <f t="shared" si="75"/>
        <v>0</v>
      </c>
      <c r="CU16" s="117"/>
      <c r="CV16" s="117">
        <f t="shared" si="76"/>
        <v>0</v>
      </c>
      <c r="CW16" s="117">
        <f t="shared" si="77"/>
        <v>2.4333333333333336</v>
      </c>
      <c r="CX16" s="117">
        <f t="shared" si="78"/>
        <v>5.9211111111111121</v>
      </c>
      <c r="CY16" s="117">
        <f t="shared" si="79"/>
        <v>0</v>
      </c>
      <c r="CZ16" s="117"/>
      <c r="DA16" s="117">
        <f t="shared" si="80"/>
        <v>0</v>
      </c>
      <c r="DB16" s="117">
        <f t="shared" si="81"/>
        <v>3.466666666666665</v>
      </c>
      <c r="DC16" s="117">
        <f t="shared" si="82"/>
        <v>12.017777777777766</v>
      </c>
      <c r="DD16" s="117">
        <f t="shared" si="83"/>
        <v>0</v>
      </c>
      <c r="DE16" s="118"/>
      <c r="DF16" s="117">
        <f t="shared" si="84"/>
        <v>0</v>
      </c>
      <c r="DG16" s="117">
        <f t="shared" si="85"/>
        <v>6.1499999999999986</v>
      </c>
      <c r="DH16" s="117">
        <f t="shared" si="86"/>
        <v>37.822499999999984</v>
      </c>
      <c r="DI16" s="118">
        <f t="shared" si="87"/>
        <v>0</v>
      </c>
    </row>
    <row r="17" spans="1:113">
      <c r="A17" s="114">
        <f t="shared" si="88"/>
        <v>23</v>
      </c>
      <c r="B17" s="115" t="s">
        <v>22</v>
      </c>
      <c r="C17" s="116">
        <f t="shared" si="89"/>
        <v>23.9</v>
      </c>
      <c r="D17" s="117"/>
      <c r="E17" s="117">
        <f t="shared" si="0"/>
        <v>0</v>
      </c>
      <c r="F17" s="117">
        <f t="shared" si="1"/>
        <v>-12.5</v>
      </c>
      <c r="G17" s="117">
        <f t="shared" si="2"/>
        <v>156.25</v>
      </c>
      <c r="H17" s="117">
        <f t="shared" si="3"/>
        <v>0</v>
      </c>
      <c r="I17" s="117"/>
      <c r="J17" s="117">
        <f t="shared" si="4"/>
        <v>0</v>
      </c>
      <c r="K17" s="117">
        <f t="shared" si="5"/>
        <v>-10.625</v>
      </c>
      <c r="L17" s="117">
        <f t="shared" si="6"/>
        <v>112.890625</v>
      </c>
      <c r="M17" s="117">
        <f t="shared" si="7"/>
        <v>0</v>
      </c>
      <c r="N17" s="117"/>
      <c r="O17" s="117">
        <f t="shared" si="8"/>
        <v>0</v>
      </c>
      <c r="P17" s="117">
        <f t="shared" si="9"/>
        <v>-9.7000000000000028</v>
      </c>
      <c r="Q17" s="117">
        <f t="shared" si="10"/>
        <v>94.09000000000006</v>
      </c>
      <c r="R17" s="117">
        <f t="shared" si="11"/>
        <v>0</v>
      </c>
      <c r="S17" s="117"/>
      <c r="T17" s="117">
        <f t="shared" si="12"/>
        <v>0</v>
      </c>
      <c r="U17" s="117">
        <f t="shared" si="13"/>
        <v>-10.125</v>
      </c>
      <c r="V17" s="117">
        <f t="shared" si="14"/>
        <v>102.515625</v>
      </c>
      <c r="W17" s="117">
        <f t="shared" si="15"/>
        <v>0</v>
      </c>
      <c r="X17" s="117"/>
      <c r="Y17" s="117">
        <f t="shared" si="16"/>
        <v>0</v>
      </c>
      <c r="Z17" s="117">
        <f t="shared" si="17"/>
        <v>-8.3571428571428577</v>
      </c>
      <c r="AA17" s="117">
        <f t="shared" si="18"/>
        <v>69.841836734693885</v>
      </c>
      <c r="AB17" s="117">
        <f t="shared" si="19"/>
        <v>0</v>
      </c>
      <c r="AC17" s="117"/>
      <c r="AD17" s="117">
        <f t="shared" si="20"/>
        <v>0</v>
      </c>
      <c r="AE17" s="117">
        <f t="shared" si="21"/>
        <v>-6.6875</v>
      </c>
      <c r="AF17" s="117">
        <f t="shared" si="22"/>
        <v>44.72265625</v>
      </c>
      <c r="AG17" s="117">
        <f t="shared" si="23"/>
        <v>0</v>
      </c>
      <c r="AH17" s="117"/>
      <c r="AI17" s="117">
        <f t="shared" si="24"/>
        <v>0</v>
      </c>
      <c r="AJ17" s="117">
        <f t="shared" si="25"/>
        <v>-5.9166666666666679</v>
      </c>
      <c r="AK17" s="117">
        <f t="shared" si="26"/>
        <v>35.006944444444457</v>
      </c>
      <c r="AL17" s="117">
        <f t="shared" si="27"/>
        <v>0</v>
      </c>
      <c r="AM17" s="117"/>
      <c r="AN17" s="117">
        <f t="shared" si="28"/>
        <v>0</v>
      </c>
      <c r="AO17" s="117">
        <f t="shared" si="29"/>
        <v>-11.700000000000003</v>
      </c>
      <c r="AP17" s="117">
        <f t="shared" si="30"/>
        <v>136.89000000000007</v>
      </c>
      <c r="AQ17" s="117">
        <f t="shared" si="31"/>
        <v>0</v>
      </c>
      <c r="AR17" s="117"/>
      <c r="AS17" s="117">
        <f t="shared" si="32"/>
        <v>0</v>
      </c>
      <c r="AT17" s="117">
        <f t="shared" si="33"/>
        <v>-8.6000000000000014</v>
      </c>
      <c r="AU17" s="117">
        <f t="shared" si="34"/>
        <v>73.960000000000022</v>
      </c>
      <c r="AV17" s="117">
        <f t="shared" si="35"/>
        <v>0</v>
      </c>
      <c r="AW17" s="117"/>
      <c r="AX17" s="117">
        <f t="shared" si="36"/>
        <v>0</v>
      </c>
      <c r="AY17" s="117">
        <f t="shared" si="37"/>
        <v>-7.1999999999999993</v>
      </c>
      <c r="AZ17" s="117">
        <f t="shared" si="38"/>
        <v>51.839999999999989</v>
      </c>
      <c r="BA17" s="117">
        <f t="shared" si="39"/>
        <v>0</v>
      </c>
      <c r="BB17" s="117"/>
      <c r="BC17" s="117">
        <f t="shared" si="40"/>
        <v>0</v>
      </c>
      <c r="BD17" s="117">
        <f t="shared" si="41"/>
        <v>-4.6000000000000014</v>
      </c>
      <c r="BE17" s="117">
        <f t="shared" si="42"/>
        <v>21.160000000000014</v>
      </c>
      <c r="BF17" s="117">
        <f t="shared" si="43"/>
        <v>0</v>
      </c>
      <c r="BG17" s="117"/>
      <c r="BH17" s="117">
        <f t="shared" si="44"/>
        <v>0</v>
      </c>
      <c r="BI17" s="117">
        <f t="shared" si="45"/>
        <v>-3.8999999999999986</v>
      </c>
      <c r="BJ17" s="117">
        <f t="shared" si="46"/>
        <v>15.209999999999988</v>
      </c>
      <c r="BK17" s="117">
        <f t="shared" si="47"/>
        <v>0</v>
      </c>
      <c r="BL17" s="117"/>
      <c r="BM17" s="117">
        <f t="shared" si="48"/>
        <v>0</v>
      </c>
      <c r="BN17" s="117">
        <f t="shared" si="49"/>
        <v>-2.5500000000000007</v>
      </c>
      <c r="BO17" s="117">
        <f t="shared" si="50"/>
        <v>6.5025000000000039</v>
      </c>
      <c r="BP17" s="117">
        <f t="shared" si="51"/>
        <v>0</v>
      </c>
      <c r="BQ17" s="117"/>
      <c r="BR17" s="117">
        <f t="shared" si="52"/>
        <v>0</v>
      </c>
      <c r="BS17" s="117">
        <f t="shared" si="53"/>
        <v>-1.9499999999999993</v>
      </c>
      <c r="BT17" s="117">
        <f t="shared" si="54"/>
        <v>3.8024999999999971</v>
      </c>
      <c r="BU17" s="117">
        <f t="shared" si="55"/>
        <v>0</v>
      </c>
      <c r="BV17" s="117">
        <v>3</v>
      </c>
      <c r="BW17" s="117">
        <f t="shared" si="56"/>
        <v>70.5</v>
      </c>
      <c r="BX17" s="117">
        <f t="shared" si="57"/>
        <v>-0.94999999999999929</v>
      </c>
      <c r="BY17" s="117">
        <f t="shared" si="58"/>
        <v>0.90249999999999864</v>
      </c>
      <c r="BZ17" s="117">
        <f t="shared" si="59"/>
        <v>2.707499999999996</v>
      </c>
      <c r="CA17" s="117">
        <v>20</v>
      </c>
      <c r="CB17" s="117">
        <f t="shared" si="60"/>
        <v>470</v>
      </c>
      <c r="CC17" s="117">
        <f t="shared" si="61"/>
        <v>-0.33333333333333215</v>
      </c>
      <c r="CD17" s="117">
        <f t="shared" si="62"/>
        <v>0.11111111111111033</v>
      </c>
      <c r="CE17" s="117">
        <f t="shared" si="63"/>
        <v>2.2222222222222063</v>
      </c>
      <c r="CF17" s="117">
        <v>11</v>
      </c>
      <c r="CG17" s="117">
        <f t="shared" si="64"/>
        <v>258.5</v>
      </c>
      <c r="CH17" s="117">
        <f t="shared" si="65"/>
        <v>0.66666666666666785</v>
      </c>
      <c r="CI17" s="117">
        <f t="shared" si="66"/>
        <v>0.44444444444444603</v>
      </c>
      <c r="CJ17" s="117">
        <f t="shared" si="67"/>
        <v>4.8888888888889062</v>
      </c>
      <c r="CK17" s="117">
        <v>1</v>
      </c>
      <c r="CL17" s="117">
        <f t="shared" si="68"/>
        <v>23.5</v>
      </c>
      <c r="CM17" s="117">
        <f t="shared" si="69"/>
        <v>1.8000000000000007</v>
      </c>
      <c r="CN17" s="117">
        <f t="shared" si="70"/>
        <v>3.2400000000000024</v>
      </c>
      <c r="CO17" s="117">
        <f t="shared" si="71"/>
        <v>3.2400000000000024</v>
      </c>
      <c r="CP17" s="117"/>
      <c r="CQ17" s="117">
        <f t="shared" si="72"/>
        <v>0</v>
      </c>
      <c r="CR17" s="117">
        <f t="shared" si="73"/>
        <v>2.9310344827586192</v>
      </c>
      <c r="CS17" s="117">
        <f t="shared" si="74"/>
        <v>8.5909631391200865</v>
      </c>
      <c r="CT17" s="117">
        <f t="shared" si="75"/>
        <v>0</v>
      </c>
      <c r="CU17" s="117"/>
      <c r="CV17" s="117">
        <f t="shared" si="76"/>
        <v>0</v>
      </c>
      <c r="CW17" s="117">
        <f t="shared" si="77"/>
        <v>3.4333333333333336</v>
      </c>
      <c r="CX17" s="117">
        <f t="shared" si="78"/>
        <v>11.78777777777778</v>
      </c>
      <c r="CY17" s="117">
        <f t="shared" si="79"/>
        <v>0</v>
      </c>
      <c r="CZ17" s="117"/>
      <c r="DA17" s="117">
        <f t="shared" si="80"/>
        <v>0</v>
      </c>
      <c r="DB17" s="117">
        <f t="shared" si="81"/>
        <v>4.466666666666665</v>
      </c>
      <c r="DC17" s="117">
        <f t="shared" si="82"/>
        <v>19.951111111111096</v>
      </c>
      <c r="DD17" s="117">
        <f t="shared" si="83"/>
        <v>0</v>
      </c>
      <c r="DE17" s="118"/>
      <c r="DF17" s="117">
        <f t="shared" si="84"/>
        <v>0</v>
      </c>
      <c r="DG17" s="117">
        <f t="shared" si="85"/>
        <v>7.1499999999999986</v>
      </c>
      <c r="DH17" s="117">
        <f t="shared" si="86"/>
        <v>51.122499999999981</v>
      </c>
      <c r="DI17" s="118">
        <f t="shared" si="87"/>
        <v>0</v>
      </c>
    </row>
    <row r="18" spans="1:113">
      <c r="A18" s="114">
        <f t="shared" si="88"/>
        <v>24</v>
      </c>
      <c r="B18" s="115" t="s">
        <v>22</v>
      </c>
      <c r="C18" s="116">
        <f t="shared" si="89"/>
        <v>24.9</v>
      </c>
      <c r="D18" s="117"/>
      <c r="E18" s="117">
        <f t="shared" si="0"/>
        <v>0</v>
      </c>
      <c r="F18" s="117">
        <f t="shared" si="1"/>
        <v>-11.5</v>
      </c>
      <c r="G18" s="117">
        <f t="shared" si="2"/>
        <v>132.25</v>
      </c>
      <c r="H18" s="117">
        <f t="shared" si="3"/>
        <v>0</v>
      </c>
      <c r="I18" s="117"/>
      <c r="J18" s="117">
        <f t="shared" si="4"/>
        <v>0</v>
      </c>
      <c r="K18" s="117">
        <f t="shared" si="5"/>
        <v>-9.625</v>
      </c>
      <c r="L18" s="117">
        <f t="shared" si="6"/>
        <v>92.640625</v>
      </c>
      <c r="M18" s="117">
        <f t="shared" si="7"/>
        <v>0</v>
      </c>
      <c r="N18" s="117"/>
      <c r="O18" s="117">
        <f t="shared" si="8"/>
        <v>0</v>
      </c>
      <c r="P18" s="117">
        <f t="shared" si="9"/>
        <v>-8.7000000000000028</v>
      </c>
      <c r="Q18" s="117">
        <f t="shared" si="10"/>
        <v>75.690000000000055</v>
      </c>
      <c r="R18" s="117">
        <f t="shared" si="11"/>
        <v>0</v>
      </c>
      <c r="S18" s="117"/>
      <c r="T18" s="117">
        <f t="shared" si="12"/>
        <v>0</v>
      </c>
      <c r="U18" s="117">
        <f t="shared" si="13"/>
        <v>-9.125</v>
      </c>
      <c r="V18" s="117">
        <f t="shared" si="14"/>
        <v>83.265625</v>
      </c>
      <c r="W18" s="117">
        <f t="shared" si="15"/>
        <v>0</v>
      </c>
      <c r="X18" s="117"/>
      <c r="Y18" s="117">
        <f t="shared" si="16"/>
        <v>0</v>
      </c>
      <c r="Z18" s="117">
        <f t="shared" si="17"/>
        <v>-7.3571428571428577</v>
      </c>
      <c r="AA18" s="117">
        <f t="shared" si="18"/>
        <v>54.12755102040817</v>
      </c>
      <c r="AB18" s="117">
        <f t="shared" si="19"/>
        <v>0</v>
      </c>
      <c r="AC18" s="117"/>
      <c r="AD18" s="117">
        <f t="shared" si="20"/>
        <v>0</v>
      </c>
      <c r="AE18" s="117">
        <f t="shared" si="21"/>
        <v>-5.6875</v>
      </c>
      <c r="AF18" s="117">
        <f t="shared" si="22"/>
        <v>32.34765625</v>
      </c>
      <c r="AG18" s="117">
        <f t="shared" si="23"/>
        <v>0</v>
      </c>
      <c r="AH18" s="117"/>
      <c r="AI18" s="117">
        <f t="shared" si="24"/>
        <v>0</v>
      </c>
      <c r="AJ18" s="117">
        <f t="shared" si="25"/>
        <v>-4.9166666666666679</v>
      </c>
      <c r="AK18" s="117">
        <f t="shared" si="26"/>
        <v>24.173611111111121</v>
      </c>
      <c r="AL18" s="117">
        <f t="shared" si="27"/>
        <v>0</v>
      </c>
      <c r="AM18" s="117"/>
      <c r="AN18" s="117">
        <f t="shared" si="28"/>
        <v>0</v>
      </c>
      <c r="AO18" s="117">
        <f t="shared" si="29"/>
        <v>-10.700000000000003</v>
      </c>
      <c r="AP18" s="117">
        <f t="shared" si="30"/>
        <v>114.49000000000007</v>
      </c>
      <c r="AQ18" s="117">
        <f t="shared" si="31"/>
        <v>0</v>
      </c>
      <c r="AR18" s="117"/>
      <c r="AS18" s="117">
        <f t="shared" si="32"/>
        <v>0</v>
      </c>
      <c r="AT18" s="117">
        <f t="shared" si="33"/>
        <v>-7.6000000000000014</v>
      </c>
      <c r="AU18" s="117">
        <f t="shared" si="34"/>
        <v>57.760000000000019</v>
      </c>
      <c r="AV18" s="117">
        <f t="shared" si="35"/>
        <v>0</v>
      </c>
      <c r="AW18" s="117"/>
      <c r="AX18" s="117">
        <f t="shared" si="36"/>
        <v>0</v>
      </c>
      <c r="AY18" s="117">
        <f t="shared" si="37"/>
        <v>-6.1999999999999993</v>
      </c>
      <c r="AZ18" s="117">
        <f t="shared" si="38"/>
        <v>38.439999999999991</v>
      </c>
      <c r="BA18" s="117">
        <f t="shared" si="39"/>
        <v>0</v>
      </c>
      <c r="BB18" s="117">
        <v>1</v>
      </c>
      <c r="BC18" s="117">
        <f t="shared" si="40"/>
        <v>24.5</v>
      </c>
      <c r="BD18" s="117">
        <f t="shared" si="41"/>
        <v>-3.6000000000000014</v>
      </c>
      <c r="BE18" s="117">
        <f t="shared" si="42"/>
        <v>12.96000000000001</v>
      </c>
      <c r="BF18" s="117">
        <f t="shared" si="43"/>
        <v>12.96000000000001</v>
      </c>
      <c r="BG18" s="117"/>
      <c r="BH18" s="117">
        <f t="shared" si="44"/>
        <v>0</v>
      </c>
      <c r="BI18" s="117">
        <f t="shared" si="45"/>
        <v>-2.8999999999999986</v>
      </c>
      <c r="BJ18" s="117">
        <f t="shared" si="46"/>
        <v>8.4099999999999913</v>
      </c>
      <c r="BK18" s="117">
        <f t="shared" si="47"/>
        <v>0</v>
      </c>
      <c r="BL18" s="117"/>
      <c r="BM18" s="117">
        <f t="shared" si="48"/>
        <v>0</v>
      </c>
      <c r="BN18" s="117">
        <f t="shared" si="49"/>
        <v>-1.5500000000000007</v>
      </c>
      <c r="BO18" s="117">
        <f t="shared" si="50"/>
        <v>2.4025000000000021</v>
      </c>
      <c r="BP18" s="117">
        <f t="shared" si="51"/>
        <v>0</v>
      </c>
      <c r="BQ18" s="117">
        <v>3</v>
      </c>
      <c r="BR18" s="117">
        <f t="shared" si="52"/>
        <v>73.5</v>
      </c>
      <c r="BS18" s="117">
        <f t="shared" si="53"/>
        <v>-0.94999999999999929</v>
      </c>
      <c r="BT18" s="117">
        <f t="shared" si="54"/>
        <v>0.90249999999999864</v>
      </c>
      <c r="BU18" s="117">
        <f t="shared" si="55"/>
        <v>2.707499999999996</v>
      </c>
      <c r="BV18" s="117">
        <v>15</v>
      </c>
      <c r="BW18" s="117">
        <f t="shared" si="56"/>
        <v>367.5</v>
      </c>
      <c r="BX18" s="117">
        <f t="shared" si="57"/>
        <v>5.0000000000000711E-2</v>
      </c>
      <c r="BY18" s="117">
        <f t="shared" si="58"/>
        <v>2.5000000000000712E-3</v>
      </c>
      <c r="BZ18" s="117">
        <f t="shared" si="59"/>
        <v>3.7500000000001067E-2</v>
      </c>
      <c r="CA18" s="117">
        <v>10</v>
      </c>
      <c r="CB18" s="117">
        <f t="shared" si="60"/>
        <v>245</v>
      </c>
      <c r="CC18" s="117">
        <f t="shared" si="61"/>
        <v>0.66666666666666785</v>
      </c>
      <c r="CD18" s="117">
        <f t="shared" si="62"/>
        <v>0.44444444444444603</v>
      </c>
      <c r="CE18" s="117">
        <f t="shared" si="63"/>
        <v>4.4444444444444606</v>
      </c>
      <c r="CF18" s="117"/>
      <c r="CG18" s="117">
        <f t="shared" si="64"/>
        <v>0</v>
      </c>
      <c r="CH18" s="117">
        <f t="shared" si="65"/>
        <v>1.6666666666666679</v>
      </c>
      <c r="CI18" s="117">
        <f t="shared" si="66"/>
        <v>2.7777777777777817</v>
      </c>
      <c r="CJ18" s="117">
        <f t="shared" si="67"/>
        <v>0</v>
      </c>
      <c r="CK18" s="117"/>
      <c r="CL18" s="117">
        <f t="shared" si="68"/>
        <v>0</v>
      </c>
      <c r="CM18" s="117">
        <f t="shared" si="69"/>
        <v>2.8000000000000007</v>
      </c>
      <c r="CN18" s="117">
        <f t="shared" si="70"/>
        <v>7.8400000000000043</v>
      </c>
      <c r="CO18" s="117">
        <f t="shared" si="71"/>
        <v>0</v>
      </c>
      <c r="CP18" s="117"/>
      <c r="CQ18" s="117">
        <f t="shared" si="72"/>
        <v>0</v>
      </c>
      <c r="CR18" s="117">
        <f t="shared" si="73"/>
        <v>3.9310344827586192</v>
      </c>
      <c r="CS18" s="117">
        <f t="shared" si="74"/>
        <v>15.453032104637325</v>
      </c>
      <c r="CT18" s="117">
        <f t="shared" si="75"/>
        <v>0</v>
      </c>
      <c r="CU18" s="117"/>
      <c r="CV18" s="117">
        <f t="shared" si="76"/>
        <v>0</v>
      </c>
      <c r="CW18" s="117">
        <f t="shared" si="77"/>
        <v>4.4333333333333336</v>
      </c>
      <c r="CX18" s="117">
        <f t="shared" si="78"/>
        <v>19.654444444444447</v>
      </c>
      <c r="CY18" s="117">
        <f t="shared" si="79"/>
        <v>0</v>
      </c>
      <c r="CZ18" s="117"/>
      <c r="DA18" s="117">
        <f t="shared" si="80"/>
        <v>0</v>
      </c>
      <c r="DB18" s="117">
        <f t="shared" si="81"/>
        <v>5.466666666666665</v>
      </c>
      <c r="DC18" s="117">
        <f t="shared" si="82"/>
        <v>29.884444444444426</v>
      </c>
      <c r="DD18" s="117">
        <f t="shared" si="83"/>
        <v>0</v>
      </c>
      <c r="DE18" s="118"/>
      <c r="DF18" s="117">
        <f t="shared" si="84"/>
        <v>0</v>
      </c>
      <c r="DG18" s="117">
        <f t="shared" si="85"/>
        <v>8.1499999999999986</v>
      </c>
      <c r="DH18" s="117">
        <f t="shared" si="86"/>
        <v>66.422499999999971</v>
      </c>
      <c r="DI18" s="118">
        <f t="shared" si="87"/>
        <v>0</v>
      </c>
    </row>
    <row r="19" spans="1:113">
      <c r="A19" s="114">
        <f t="shared" si="88"/>
        <v>25</v>
      </c>
      <c r="B19" s="115" t="s">
        <v>22</v>
      </c>
      <c r="C19" s="116">
        <f t="shared" si="89"/>
        <v>25.9</v>
      </c>
      <c r="D19" s="117"/>
      <c r="E19" s="117">
        <f t="shared" si="0"/>
        <v>0</v>
      </c>
      <c r="F19" s="117">
        <f t="shared" si="1"/>
        <v>-10.5</v>
      </c>
      <c r="G19" s="117">
        <f t="shared" si="2"/>
        <v>110.25</v>
      </c>
      <c r="H19" s="117">
        <f t="shared" si="3"/>
        <v>0</v>
      </c>
      <c r="I19" s="117"/>
      <c r="J19" s="117">
        <f t="shared" si="4"/>
        <v>0</v>
      </c>
      <c r="K19" s="117">
        <f t="shared" si="5"/>
        <v>-8.625</v>
      </c>
      <c r="L19" s="117">
        <f t="shared" si="6"/>
        <v>74.390625</v>
      </c>
      <c r="M19" s="117">
        <f t="shared" si="7"/>
        <v>0</v>
      </c>
      <c r="N19" s="117"/>
      <c r="O19" s="117">
        <f t="shared" si="8"/>
        <v>0</v>
      </c>
      <c r="P19" s="117">
        <f t="shared" si="9"/>
        <v>-7.7000000000000028</v>
      </c>
      <c r="Q19" s="117">
        <f t="shared" si="10"/>
        <v>59.290000000000042</v>
      </c>
      <c r="R19" s="117">
        <f t="shared" si="11"/>
        <v>0</v>
      </c>
      <c r="S19" s="117"/>
      <c r="T19" s="117">
        <f t="shared" si="12"/>
        <v>0</v>
      </c>
      <c r="U19" s="117">
        <f t="shared" si="13"/>
        <v>-8.125</v>
      </c>
      <c r="V19" s="117">
        <f t="shared" si="14"/>
        <v>66.015625</v>
      </c>
      <c r="W19" s="117">
        <f t="shared" si="15"/>
        <v>0</v>
      </c>
      <c r="X19" s="117"/>
      <c r="Y19" s="117">
        <f t="shared" si="16"/>
        <v>0</v>
      </c>
      <c r="Z19" s="117">
        <f t="shared" si="17"/>
        <v>-6.3571428571428577</v>
      </c>
      <c r="AA19" s="117">
        <f t="shared" si="18"/>
        <v>40.413265306122454</v>
      </c>
      <c r="AB19" s="117">
        <f t="shared" si="19"/>
        <v>0</v>
      </c>
      <c r="AC19" s="117"/>
      <c r="AD19" s="117">
        <f t="shared" si="20"/>
        <v>0</v>
      </c>
      <c r="AE19" s="117">
        <f t="shared" si="21"/>
        <v>-4.6875</v>
      </c>
      <c r="AF19" s="117">
        <f t="shared" si="22"/>
        <v>21.97265625</v>
      </c>
      <c r="AG19" s="117">
        <f t="shared" si="23"/>
        <v>0</v>
      </c>
      <c r="AH19" s="117"/>
      <c r="AI19" s="117">
        <f t="shared" si="24"/>
        <v>0</v>
      </c>
      <c r="AJ19" s="117">
        <f t="shared" si="25"/>
        <v>-3.9166666666666679</v>
      </c>
      <c r="AK19" s="117">
        <f t="shared" si="26"/>
        <v>15.340277777777787</v>
      </c>
      <c r="AL19" s="117">
        <f t="shared" si="27"/>
        <v>0</v>
      </c>
      <c r="AM19" s="117"/>
      <c r="AN19" s="117">
        <f t="shared" si="28"/>
        <v>0</v>
      </c>
      <c r="AO19" s="117">
        <f t="shared" si="29"/>
        <v>-9.7000000000000028</v>
      </c>
      <c r="AP19" s="117">
        <f t="shared" si="30"/>
        <v>94.09000000000006</v>
      </c>
      <c r="AQ19" s="117">
        <f t="shared" si="31"/>
        <v>0</v>
      </c>
      <c r="AR19" s="117"/>
      <c r="AS19" s="117">
        <f t="shared" si="32"/>
        <v>0</v>
      </c>
      <c r="AT19" s="117">
        <f t="shared" si="33"/>
        <v>-6.6000000000000014</v>
      </c>
      <c r="AU19" s="117">
        <f t="shared" si="34"/>
        <v>43.560000000000016</v>
      </c>
      <c r="AV19" s="117">
        <f t="shared" si="35"/>
        <v>0</v>
      </c>
      <c r="AW19" s="117"/>
      <c r="AX19" s="117">
        <f t="shared" si="36"/>
        <v>0</v>
      </c>
      <c r="AY19" s="117">
        <f t="shared" si="37"/>
        <v>-5.1999999999999993</v>
      </c>
      <c r="AZ19" s="117">
        <f t="shared" si="38"/>
        <v>27.039999999999992</v>
      </c>
      <c r="BA19" s="117">
        <f t="shared" si="39"/>
        <v>0</v>
      </c>
      <c r="BB19" s="117"/>
      <c r="BC19" s="117">
        <f t="shared" si="40"/>
        <v>0</v>
      </c>
      <c r="BD19" s="117">
        <f t="shared" si="41"/>
        <v>-2.6000000000000014</v>
      </c>
      <c r="BE19" s="117">
        <f t="shared" si="42"/>
        <v>6.7600000000000078</v>
      </c>
      <c r="BF19" s="117">
        <f t="shared" si="43"/>
        <v>0</v>
      </c>
      <c r="BG19" s="117"/>
      <c r="BH19" s="117">
        <f t="shared" si="44"/>
        <v>0</v>
      </c>
      <c r="BI19" s="117">
        <f t="shared" si="45"/>
        <v>-1.8999999999999986</v>
      </c>
      <c r="BJ19" s="117">
        <f t="shared" si="46"/>
        <v>3.6099999999999945</v>
      </c>
      <c r="BK19" s="117">
        <f t="shared" si="47"/>
        <v>0</v>
      </c>
      <c r="BL19" s="117">
        <v>9</v>
      </c>
      <c r="BM19" s="117">
        <f t="shared" si="48"/>
        <v>229.5</v>
      </c>
      <c r="BN19" s="117">
        <f t="shared" si="49"/>
        <v>-0.55000000000000071</v>
      </c>
      <c r="BO19" s="117">
        <f t="shared" si="50"/>
        <v>0.30250000000000077</v>
      </c>
      <c r="BP19" s="117">
        <f t="shared" si="51"/>
        <v>2.7225000000000068</v>
      </c>
      <c r="BQ19" s="117">
        <v>15</v>
      </c>
      <c r="BR19" s="117">
        <f t="shared" si="52"/>
        <v>382.5</v>
      </c>
      <c r="BS19" s="117">
        <f t="shared" si="53"/>
        <v>5.0000000000000711E-2</v>
      </c>
      <c r="BT19" s="117">
        <f t="shared" si="54"/>
        <v>2.5000000000000712E-3</v>
      </c>
      <c r="BU19" s="117">
        <f t="shared" si="55"/>
        <v>3.7500000000001067E-2</v>
      </c>
      <c r="BV19" s="117">
        <v>2</v>
      </c>
      <c r="BW19" s="117">
        <f t="shared" si="56"/>
        <v>51</v>
      </c>
      <c r="BX19" s="117">
        <f t="shared" si="57"/>
        <v>1.0500000000000007</v>
      </c>
      <c r="BY19" s="117">
        <f t="shared" si="58"/>
        <v>1.1025000000000016</v>
      </c>
      <c r="BZ19" s="117">
        <f t="shared" si="59"/>
        <v>2.2050000000000032</v>
      </c>
      <c r="CA19" s="117"/>
      <c r="CB19" s="117">
        <f t="shared" si="60"/>
        <v>0</v>
      </c>
      <c r="CC19" s="117">
        <f t="shared" si="61"/>
        <v>1.6666666666666679</v>
      </c>
      <c r="CD19" s="117">
        <f t="shared" si="62"/>
        <v>2.7777777777777817</v>
      </c>
      <c r="CE19" s="117">
        <f t="shared" si="63"/>
        <v>0</v>
      </c>
      <c r="CF19" s="117"/>
      <c r="CG19" s="117">
        <f t="shared" si="64"/>
        <v>0</v>
      </c>
      <c r="CH19" s="117">
        <f t="shared" si="65"/>
        <v>2.6666666666666679</v>
      </c>
      <c r="CI19" s="117">
        <f t="shared" si="66"/>
        <v>7.1111111111111178</v>
      </c>
      <c r="CJ19" s="117">
        <f t="shared" si="67"/>
        <v>0</v>
      </c>
      <c r="CK19" s="117"/>
      <c r="CL19" s="117">
        <f t="shared" si="68"/>
        <v>0</v>
      </c>
      <c r="CM19" s="117">
        <f t="shared" si="69"/>
        <v>3.8000000000000007</v>
      </c>
      <c r="CN19" s="117">
        <f t="shared" si="70"/>
        <v>14.440000000000005</v>
      </c>
      <c r="CO19" s="117">
        <f t="shared" si="71"/>
        <v>0</v>
      </c>
      <c r="CP19" s="117"/>
      <c r="CQ19" s="117">
        <f t="shared" si="72"/>
        <v>0</v>
      </c>
      <c r="CR19" s="117">
        <f t="shared" si="73"/>
        <v>4.9310344827586192</v>
      </c>
      <c r="CS19" s="117">
        <f t="shared" si="74"/>
        <v>24.315101070154565</v>
      </c>
      <c r="CT19" s="117">
        <f t="shared" si="75"/>
        <v>0</v>
      </c>
      <c r="CU19" s="117"/>
      <c r="CV19" s="117">
        <f t="shared" si="76"/>
        <v>0</v>
      </c>
      <c r="CW19" s="117">
        <f t="shared" si="77"/>
        <v>5.4333333333333336</v>
      </c>
      <c r="CX19" s="117">
        <f t="shared" si="78"/>
        <v>29.521111111111114</v>
      </c>
      <c r="CY19" s="117">
        <f t="shared" si="79"/>
        <v>0</v>
      </c>
      <c r="CZ19" s="117"/>
      <c r="DA19" s="117">
        <f t="shared" si="80"/>
        <v>0</v>
      </c>
      <c r="DB19" s="117">
        <f t="shared" si="81"/>
        <v>6.466666666666665</v>
      </c>
      <c r="DC19" s="117">
        <f t="shared" si="82"/>
        <v>41.817777777777756</v>
      </c>
      <c r="DD19" s="117">
        <f t="shared" si="83"/>
        <v>0</v>
      </c>
      <c r="DE19" s="118"/>
      <c r="DF19" s="117">
        <f t="shared" si="84"/>
        <v>0</v>
      </c>
      <c r="DG19" s="117">
        <f t="shared" si="85"/>
        <v>9.1499999999999986</v>
      </c>
      <c r="DH19" s="117">
        <f t="shared" si="86"/>
        <v>83.722499999999968</v>
      </c>
      <c r="DI19" s="118">
        <f t="shared" si="87"/>
        <v>0</v>
      </c>
    </row>
    <row r="20" spans="1:113">
      <c r="A20" s="114">
        <f t="shared" si="88"/>
        <v>26</v>
      </c>
      <c r="B20" s="115" t="s">
        <v>22</v>
      </c>
      <c r="C20" s="116">
        <f t="shared" si="89"/>
        <v>26.9</v>
      </c>
      <c r="D20" s="117"/>
      <c r="E20" s="117">
        <f t="shared" si="0"/>
        <v>0</v>
      </c>
      <c r="F20" s="117">
        <f t="shared" si="1"/>
        <v>-9.5</v>
      </c>
      <c r="G20" s="117">
        <f t="shared" si="2"/>
        <v>90.25</v>
      </c>
      <c r="H20" s="117">
        <f t="shared" si="3"/>
        <v>0</v>
      </c>
      <c r="I20" s="117"/>
      <c r="J20" s="117">
        <f t="shared" si="4"/>
        <v>0</v>
      </c>
      <c r="K20" s="117">
        <f t="shared" si="5"/>
        <v>-7.625</v>
      </c>
      <c r="L20" s="117">
        <f t="shared" si="6"/>
        <v>58.140625</v>
      </c>
      <c r="M20" s="117">
        <f t="shared" si="7"/>
        <v>0</v>
      </c>
      <c r="N20" s="117"/>
      <c r="O20" s="117">
        <f t="shared" si="8"/>
        <v>0</v>
      </c>
      <c r="P20" s="117">
        <f t="shared" si="9"/>
        <v>-6.7000000000000028</v>
      </c>
      <c r="Q20" s="117">
        <f t="shared" si="10"/>
        <v>44.890000000000036</v>
      </c>
      <c r="R20" s="117">
        <f t="shared" si="11"/>
        <v>0</v>
      </c>
      <c r="S20" s="117"/>
      <c r="T20" s="117">
        <f t="shared" si="12"/>
        <v>0</v>
      </c>
      <c r="U20" s="117">
        <f t="shared" si="13"/>
        <v>-7.125</v>
      </c>
      <c r="V20" s="117">
        <f t="shared" si="14"/>
        <v>50.765625</v>
      </c>
      <c r="W20" s="117">
        <f t="shared" si="15"/>
        <v>0</v>
      </c>
      <c r="X20" s="117"/>
      <c r="Y20" s="117">
        <f t="shared" si="16"/>
        <v>0</v>
      </c>
      <c r="Z20" s="117">
        <f t="shared" si="17"/>
        <v>-5.3571428571428577</v>
      </c>
      <c r="AA20" s="117">
        <f t="shared" si="18"/>
        <v>28.698979591836739</v>
      </c>
      <c r="AB20" s="117">
        <f t="shared" si="19"/>
        <v>0</v>
      </c>
      <c r="AC20" s="117"/>
      <c r="AD20" s="117">
        <f t="shared" si="20"/>
        <v>0</v>
      </c>
      <c r="AE20" s="117">
        <f t="shared" si="21"/>
        <v>-3.6875</v>
      </c>
      <c r="AF20" s="117">
        <f t="shared" si="22"/>
        <v>13.59765625</v>
      </c>
      <c r="AG20" s="117">
        <f t="shared" si="23"/>
        <v>0</v>
      </c>
      <c r="AH20" s="117"/>
      <c r="AI20" s="117">
        <f t="shared" si="24"/>
        <v>0</v>
      </c>
      <c r="AJ20" s="117">
        <f t="shared" si="25"/>
        <v>-2.9166666666666679</v>
      </c>
      <c r="AK20" s="117">
        <f t="shared" si="26"/>
        <v>8.5069444444444517</v>
      </c>
      <c r="AL20" s="117">
        <f t="shared" si="27"/>
        <v>0</v>
      </c>
      <c r="AM20" s="117"/>
      <c r="AN20" s="117">
        <f t="shared" si="28"/>
        <v>0</v>
      </c>
      <c r="AO20" s="117">
        <f t="shared" si="29"/>
        <v>-8.7000000000000028</v>
      </c>
      <c r="AP20" s="117">
        <f t="shared" si="30"/>
        <v>75.690000000000055</v>
      </c>
      <c r="AQ20" s="117">
        <f t="shared" si="31"/>
        <v>0</v>
      </c>
      <c r="AR20" s="117"/>
      <c r="AS20" s="117">
        <f t="shared" si="32"/>
        <v>0</v>
      </c>
      <c r="AT20" s="117">
        <f t="shared" si="33"/>
        <v>-5.6000000000000014</v>
      </c>
      <c r="AU20" s="117">
        <f t="shared" si="34"/>
        <v>31.360000000000017</v>
      </c>
      <c r="AV20" s="117">
        <f t="shared" si="35"/>
        <v>0</v>
      </c>
      <c r="AW20" s="117"/>
      <c r="AX20" s="117">
        <f t="shared" si="36"/>
        <v>0</v>
      </c>
      <c r="AY20" s="117">
        <f t="shared" si="37"/>
        <v>-4.1999999999999993</v>
      </c>
      <c r="AZ20" s="117">
        <f t="shared" si="38"/>
        <v>17.639999999999993</v>
      </c>
      <c r="BA20" s="117">
        <f t="shared" si="39"/>
        <v>0</v>
      </c>
      <c r="BB20" s="117"/>
      <c r="BC20" s="117">
        <f t="shared" si="40"/>
        <v>0</v>
      </c>
      <c r="BD20" s="117">
        <f t="shared" si="41"/>
        <v>-1.6000000000000014</v>
      </c>
      <c r="BE20" s="117">
        <f t="shared" si="42"/>
        <v>2.5600000000000045</v>
      </c>
      <c r="BF20" s="117">
        <f t="shared" si="43"/>
        <v>0</v>
      </c>
      <c r="BG20" s="117">
        <v>3</v>
      </c>
      <c r="BH20" s="117">
        <f t="shared" si="44"/>
        <v>79.5</v>
      </c>
      <c r="BI20" s="117">
        <f t="shared" si="45"/>
        <v>-0.89999999999999858</v>
      </c>
      <c r="BJ20" s="117">
        <f t="shared" si="46"/>
        <v>0.80999999999999739</v>
      </c>
      <c r="BK20" s="117">
        <f t="shared" si="47"/>
        <v>2.4299999999999922</v>
      </c>
      <c r="BL20" s="117">
        <v>11</v>
      </c>
      <c r="BM20" s="117">
        <f t="shared" si="48"/>
        <v>291.5</v>
      </c>
      <c r="BN20" s="117">
        <f t="shared" si="49"/>
        <v>0.44999999999999929</v>
      </c>
      <c r="BO20" s="117">
        <f t="shared" si="50"/>
        <v>0.20249999999999935</v>
      </c>
      <c r="BP20" s="117">
        <f t="shared" si="51"/>
        <v>2.2274999999999929</v>
      </c>
      <c r="BQ20" s="117">
        <v>2</v>
      </c>
      <c r="BR20" s="117">
        <f t="shared" si="52"/>
        <v>53</v>
      </c>
      <c r="BS20" s="117">
        <f t="shared" si="53"/>
        <v>1.0500000000000007</v>
      </c>
      <c r="BT20" s="117">
        <f t="shared" si="54"/>
        <v>1.1025000000000016</v>
      </c>
      <c r="BU20" s="117">
        <f t="shared" si="55"/>
        <v>2.2050000000000032</v>
      </c>
      <c r="BV20" s="117"/>
      <c r="BW20" s="117">
        <f t="shared" si="56"/>
        <v>0</v>
      </c>
      <c r="BX20" s="117">
        <f t="shared" si="57"/>
        <v>2.0500000000000007</v>
      </c>
      <c r="BY20" s="117">
        <f t="shared" si="58"/>
        <v>4.2025000000000032</v>
      </c>
      <c r="BZ20" s="117">
        <f t="shared" si="59"/>
        <v>0</v>
      </c>
      <c r="CA20" s="117"/>
      <c r="CB20" s="117">
        <f t="shared" si="60"/>
        <v>0</v>
      </c>
      <c r="CC20" s="117">
        <f t="shared" si="61"/>
        <v>2.6666666666666679</v>
      </c>
      <c r="CD20" s="117">
        <f t="shared" si="62"/>
        <v>7.1111111111111178</v>
      </c>
      <c r="CE20" s="117">
        <f t="shared" si="63"/>
        <v>0</v>
      </c>
      <c r="CF20" s="117"/>
      <c r="CG20" s="117">
        <f t="shared" si="64"/>
        <v>0</v>
      </c>
      <c r="CH20" s="117">
        <f t="shared" si="65"/>
        <v>3.6666666666666679</v>
      </c>
      <c r="CI20" s="117">
        <f t="shared" si="66"/>
        <v>13.444444444444454</v>
      </c>
      <c r="CJ20" s="117">
        <f t="shared" si="67"/>
        <v>0</v>
      </c>
      <c r="CK20" s="117"/>
      <c r="CL20" s="117">
        <f t="shared" si="68"/>
        <v>0</v>
      </c>
      <c r="CM20" s="117">
        <f t="shared" si="69"/>
        <v>4.8000000000000007</v>
      </c>
      <c r="CN20" s="117">
        <f t="shared" si="70"/>
        <v>23.040000000000006</v>
      </c>
      <c r="CO20" s="117">
        <f t="shared" si="71"/>
        <v>0</v>
      </c>
      <c r="CP20" s="117"/>
      <c r="CQ20" s="117">
        <f t="shared" si="72"/>
        <v>0</v>
      </c>
      <c r="CR20" s="117">
        <f t="shared" si="73"/>
        <v>5.9310344827586192</v>
      </c>
      <c r="CS20" s="117">
        <f t="shared" si="74"/>
        <v>35.1771700356718</v>
      </c>
      <c r="CT20" s="117">
        <f t="shared" si="75"/>
        <v>0</v>
      </c>
      <c r="CU20" s="117"/>
      <c r="CV20" s="117">
        <f t="shared" si="76"/>
        <v>0</v>
      </c>
      <c r="CW20" s="117">
        <f t="shared" si="77"/>
        <v>6.4333333333333336</v>
      </c>
      <c r="CX20" s="117">
        <f t="shared" si="78"/>
        <v>41.387777777777778</v>
      </c>
      <c r="CY20" s="117">
        <f t="shared" si="79"/>
        <v>0</v>
      </c>
      <c r="CZ20" s="117"/>
      <c r="DA20" s="117">
        <f t="shared" si="80"/>
        <v>0</v>
      </c>
      <c r="DB20" s="117">
        <f t="shared" si="81"/>
        <v>7.466666666666665</v>
      </c>
      <c r="DC20" s="117">
        <f t="shared" si="82"/>
        <v>55.751111111111086</v>
      </c>
      <c r="DD20" s="117">
        <f t="shared" si="83"/>
        <v>0</v>
      </c>
      <c r="DE20" s="118"/>
      <c r="DF20" s="117">
        <f t="shared" si="84"/>
        <v>0</v>
      </c>
      <c r="DG20" s="117">
        <f t="shared" si="85"/>
        <v>10.149999999999999</v>
      </c>
      <c r="DH20" s="117">
        <f t="shared" si="86"/>
        <v>103.02249999999997</v>
      </c>
      <c r="DI20" s="118">
        <f t="shared" si="87"/>
        <v>0</v>
      </c>
    </row>
    <row r="21" spans="1:113">
      <c r="A21" s="114">
        <f t="shared" si="88"/>
        <v>27</v>
      </c>
      <c r="B21" s="115" t="s">
        <v>22</v>
      </c>
      <c r="C21" s="116">
        <f t="shared" si="89"/>
        <v>27.9</v>
      </c>
      <c r="D21" s="117"/>
      <c r="E21" s="117">
        <f t="shared" si="0"/>
        <v>0</v>
      </c>
      <c r="F21" s="117">
        <f t="shared" si="1"/>
        <v>-8.5</v>
      </c>
      <c r="G21" s="117">
        <f t="shared" si="2"/>
        <v>72.25</v>
      </c>
      <c r="H21" s="117">
        <f t="shared" si="3"/>
        <v>0</v>
      </c>
      <c r="I21" s="117"/>
      <c r="J21" s="117">
        <f t="shared" si="4"/>
        <v>0</v>
      </c>
      <c r="K21" s="117">
        <f t="shared" si="5"/>
        <v>-6.625</v>
      </c>
      <c r="L21" s="117">
        <f t="shared" si="6"/>
        <v>43.890625</v>
      </c>
      <c r="M21" s="117">
        <f t="shared" si="7"/>
        <v>0</v>
      </c>
      <c r="N21" s="117"/>
      <c r="O21" s="117">
        <f t="shared" si="8"/>
        <v>0</v>
      </c>
      <c r="P21" s="117">
        <f t="shared" si="9"/>
        <v>-5.7000000000000028</v>
      </c>
      <c r="Q21" s="117">
        <f t="shared" si="10"/>
        <v>32.49000000000003</v>
      </c>
      <c r="R21" s="117">
        <f t="shared" si="11"/>
        <v>0</v>
      </c>
      <c r="S21" s="117"/>
      <c r="T21" s="117">
        <f t="shared" si="12"/>
        <v>0</v>
      </c>
      <c r="U21" s="117">
        <f t="shared" si="13"/>
        <v>-6.125</v>
      </c>
      <c r="V21" s="117">
        <f t="shared" si="14"/>
        <v>37.515625</v>
      </c>
      <c r="W21" s="117">
        <f t="shared" si="15"/>
        <v>0</v>
      </c>
      <c r="X21" s="117"/>
      <c r="Y21" s="117">
        <f t="shared" si="16"/>
        <v>0</v>
      </c>
      <c r="Z21" s="117">
        <f t="shared" si="17"/>
        <v>-4.3571428571428577</v>
      </c>
      <c r="AA21" s="117">
        <f t="shared" si="18"/>
        <v>18.984693877551024</v>
      </c>
      <c r="AB21" s="117">
        <f t="shared" si="19"/>
        <v>0</v>
      </c>
      <c r="AC21" s="117"/>
      <c r="AD21" s="117">
        <f t="shared" si="20"/>
        <v>0</v>
      </c>
      <c r="AE21" s="117">
        <f t="shared" si="21"/>
        <v>-2.6875</v>
      </c>
      <c r="AF21" s="117">
        <f t="shared" si="22"/>
        <v>7.22265625</v>
      </c>
      <c r="AG21" s="117">
        <f t="shared" si="23"/>
        <v>0</v>
      </c>
      <c r="AH21" s="117"/>
      <c r="AI21" s="117">
        <f t="shared" si="24"/>
        <v>0</v>
      </c>
      <c r="AJ21" s="117">
        <f t="shared" si="25"/>
        <v>-1.9166666666666679</v>
      </c>
      <c r="AK21" s="117">
        <f t="shared" si="26"/>
        <v>3.6736111111111156</v>
      </c>
      <c r="AL21" s="117">
        <f t="shared" si="27"/>
        <v>0</v>
      </c>
      <c r="AM21" s="117"/>
      <c r="AN21" s="117">
        <f t="shared" si="28"/>
        <v>0</v>
      </c>
      <c r="AO21" s="117">
        <f t="shared" si="29"/>
        <v>-7.7000000000000028</v>
      </c>
      <c r="AP21" s="117">
        <f t="shared" si="30"/>
        <v>59.290000000000042</v>
      </c>
      <c r="AQ21" s="117">
        <f t="shared" si="31"/>
        <v>0</v>
      </c>
      <c r="AR21" s="117"/>
      <c r="AS21" s="117">
        <f t="shared" si="32"/>
        <v>0</v>
      </c>
      <c r="AT21" s="117">
        <f t="shared" si="33"/>
        <v>-4.6000000000000014</v>
      </c>
      <c r="AU21" s="117">
        <f t="shared" si="34"/>
        <v>21.160000000000014</v>
      </c>
      <c r="AV21" s="117">
        <f t="shared" si="35"/>
        <v>0</v>
      </c>
      <c r="AW21" s="117"/>
      <c r="AX21" s="117">
        <f t="shared" si="36"/>
        <v>0</v>
      </c>
      <c r="AY21" s="117">
        <f t="shared" si="37"/>
        <v>-3.1999999999999993</v>
      </c>
      <c r="AZ21" s="117">
        <f t="shared" si="38"/>
        <v>10.239999999999995</v>
      </c>
      <c r="BA21" s="117">
        <f t="shared" si="39"/>
        <v>0</v>
      </c>
      <c r="BB21" s="117">
        <v>6</v>
      </c>
      <c r="BC21" s="117">
        <f t="shared" si="40"/>
        <v>165</v>
      </c>
      <c r="BD21" s="117">
        <f t="shared" si="41"/>
        <v>-0.60000000000000142</v>
      </c>
      <c r="BE21" s="117">
        <f t="shared" si="42"/>
        <v>0.36000000000000171</v>
      </c>
      <c r="BF21" s="117">
        <f t="shared" si="43"/>
        <v>2.1600000000000104</v>
      </c>
      <c r="BG21" s="117">
        <v>16</v>
      </c>
      <c r="BH21" s="117">
        <f t="shared" si="44"/>
        <v>440</v>
      </c>
      <c r="BI21" s="117">
        <f t="shared" si="45"/>
        <v>0.10000000000000142</v>
      </c>
      <c r="BJ21" s="117">
        <f t="shared" si="46"/>
        <v>1.0000000000000285E-2</v>
      </c>
      <c r="BK21" s="117">
        <f t="shared" si="47"/>
        <v>0.16000000000000456</v>
      </c>
      <c r="BL21" s="117"/>
      <c r="BM21" s="117">
        <f t="shared" si="48"/>
        <v>0</v>
      </c>
      <c r="BN21" s="117">
        <f t="shared" si="49"/>
        <v>1.4499999999999993</v>
      </c>
      <c r="BO21" s="117">
        <f t="shared" si="50"/>
        <v>2.1024999999999978</v>
      </c>
      <c r="BP21" s="117">
        <f t="shared" si="51"/>
        <v>0</v>
      </c>
      <c r="BQ21" s="117"/>
      <c r="BR21" s="117">
        <f t="shared" si="52"/>
        <v>0</v>
      </c>
      <c r="BS21" s="117">
        <f t="shared" si="53"/>
        <v>2.0500000000000007</v>
      </c>
      <c r="BT21" s="117">
        <f t="shared" si="54"/>
        <v>4.2025000000000032</v>
      </c>
      <c r="BU21" s="117">
        <f t="shared" si="55"/>
        <v>0</v>
      </c>
      <c r="BV21" s="117"/>
      <c r="BW21" s="117">
        <f t="shared" si="56"/>
        <v>0</v>
      </c>
      <c r="BX21" s="117">
        <f t="shared" si="57"/>
        <v>3.0500000000000007</v>
      </c>
      <c r="BY21" s="117">
        <f t="shared" si="58"/>
        <v>9.3025000000000038</v>
      </c>
      <c r="BZ21" s="117">
        <f t="shared" si="59"/>
        <v>0</v>
      </c>
      <c r="CA21" s="117"/>
      <c r="CB21" s="117">
        <f t="shared" si="60"/>
        <v>0</v>
      </c>
      <c r="CC21" s="117">
        <f t="shared" si="61"/>
        <v>3.6666666666666679</v>
      </c>
      <c r="CD21" s="117">
        <f t="shared" si="62"/>
        <v>13.444444444444454</v>
      </c>
      <c r="CE21" s="117">
        <f t="shared" si="63"/>
        <v>0</v>
      </c>
      <c r="CF21" s="117"/>
      <c r="CG21" s="117">
        <f t="shared" si="64"/>
        <v>0</v>
      </c>
      <c r="CH21" s="117">
        <f t="shared" si="65"/>
        <v>4.6666666666666679</v>
      </c>
      <c r="CI21" s="117">
        <f t="shared" si="66"/>
        <v>21.777777777777789</v>
      </c>
      <c r="CJ21" s="117">
        <f t="shared" si="67"/>
        <v>0</v>
      </c>
      <c r="CK21" s="117"/>
      <c r="CL21" s="117">
        <f t="shared" si="68"/>
        <v>0</v>
      </c>
      <c r="CM21" s="117">
        <f t="shared" si="69"/>
        <v>5.8000000000000007</v>
      </c>
      <c r="CN21" s="117">
        <f t="shared" si="70"/>
        <v>33.640000000000008</v>
      </c>
      <c r="CO21" s="117">
        <f t="shared" si="71"/>
        <v>0</v>
      </c>
      <c r="CP21" s="117"/>
      <c r="CQ21" s="117">
        <f t="shared" si="72"/>
        <v>0</v>
      </c>
      <c r="CR21" s="117">
        <f t="shared" si="73"/>
        <v>6.9310344827586192</v>
      </c>
      <c r="CS21" s="117">
        <f t="shared" si="74"/>
        <v>48.039239001189038</v>
      </c>
      <c r="CT21" s="117">
        <f t="shared" si="75"/>
        <v>0</v>
      </c>
      <c r="CU21" s="117"/>
      <c r="CV21" s="117">
        <f t="shared" si="76"/>
        <v>0</v>
      </c>
      <c r="CW21" s="117">
        <f t="shared" si="77"/>
        <v>7.4333333333333336</v>
      </c>
      <c r="CX21" s="117">
        <f t="shared" si="78"/>
        <v>55.254444444444445</v>
      </c>
      <c r="CY21" s="117">
        <f t="shared" si="79"/>
        <v>0</v>
      </c>
      <c r="CZ21" s="117"/>
      <c r="DA21" s="117">
        <f t="shared" si="80"/>
        <v>0</v>
      </c>
      <c r="DB21" s="117">
        <f t="shared" si="81"/>
        <v>8.466666666666665</v>
      </c>
      <c r="DC21" s="117">
        <f t="shared" si="82"/>
        <v>71.684444444444409</v>
      </c>
      <c r="DD21" s="117">
        <f t="shared" si="83"/>
        <v>0</v>
      </c>
      <c r="DE21" s="118"/>
      <c r="DF21" s="117">
        <f t="shared" si="84"/>
        <v>0</v>
      </c>
      <c r="DG21" s="117">
        <f t="shared" si="85"/>
        <v>11.149999999999999</v>
      </c>
      <c r="DH21" s="117">
        <f t="shared" si="86"/>
        <v>124.32249999999996</v>
      </c>
      <c r="DI21" s="118">
        <f t="shared" si="87"/>
        <v>0</v>
      </c>
    </row>
    <row r="22" spans="1:113">
      <c r="A22" s="114">
        <f t="shared" si="88"/>
        <v>28</v>
      </c>
      <c r="B22" s="115" t="s">
        <v>22</v>
      </c>
      <c r="C22" s="116">
        <f t="shared" si="89"/>
        <v>28.9</v>
      </c>
      <c r="D22" s="117"/>
      <c r="E22" s="117">
        <f t="shared" si="0"/>
        <v>0</v>
      </c>
      <c r="F22" s="117">
        <f t="shared" si="1"/>
        <v>-7.5</v>
      </c>
      <c r="G22" s="117">
        <f t="shared" si="2"/>
        <v>56.25</v>
      </c>
      <c r="H22" s="117">
        <f t="shared" si="3"/>
        <v>0</v>
      </c>
      <c r="I22" s="117"/>
      <c r="J22" s="117">
        <f t="shared" si="4"/>
        <v>0</v>
      </c>
      <c r="K22" s="117">
        <f t="shared" si="5"/>
        <v>-5.625</v>
      </c>
      <c r="L22" s="117">
        <f t="shared" si="6"/>
        <v>31.640625</v>
      </c>
      <c r="M22" s="117">
        <f t="shared" si="7"/>
        <v>0</v>
      </c>
      <c r="N22" s="117"/>
      <c r="O22" s="117">
        <f t="shared" si="8"/>
        <v>0</v>
      </c>
      <c r="P22" s="117">
        <f t="shared" si="9"/>
        <v>-4.7000000000000028</v>
      </c>
      <c r="Q22" s="117">
        <f t="shared" si="10"/>
        <v>22.090000000000028</v>
      </c>
      <c r="R22" s="117">
        <f t="shared" si="11"/>
        <v>0</v>
      </c>
      <c r="S22" s="117"/>
      <c r="T22" s="117">
        <f t="shared" si="12"/>
        <v>0</v>
      </c>
      <c r="U22" s="117">
        <f t="shared" si="13"/>
        <v>-5.125</v>
      </c>
      <c r="V22" s="117">
        <f t="shared" si="14"/>
        <v>26.265625</v>
      </c>
      <c r="W22" s="117">
        <f t="shared" si="15"/>
        <v>0</v>
      </c>
      <c r="X22" s="117"/>
      <c r="Y22" s="117">
        <f t="shared" si="16"/>
        <v>0</v>
      </c>
      <c r="Z22" s="117">
        <f t="shared" si="17"/>
        <v>-3.3571428571428577</v>
      </c>
      <c r="AA22" s="117">
        <f t="shared" si="18"/>
        <v>11.27040816326531</v>
      </c>
      <c r="AB22" s="117">
        <f t="shared" si="19"/>
        <v>0</v>
      </c>
      <c r="AC22" s="117">
        <v>1</v>
      </c>
      <c r="AD22" s="117">
        <f t="shared" si="20"/>
        <v>28.5</v>
      </c>
      <c r="AE22" s="117">
        <f t="shared" si="21"/>
        <v>-1.6875</v>
      </c>
      <c r="AF22" s="117">
        <f t="shared" si="22"/>
        <v>2.84765625</v>
      </c>
      <c r="AG22" s="117">
        <f t="shared" si="23"/>
        <v>2.84765625</v>
      </c>
      <c r="AH22" s="117">
        <v>2</v>
      </c>
      <c r="AI22" s="117">
        <f t="shared" si="24"/>
        <v>57</v>
      </c>
      <c r="AJ22" s="117">
        <f t="shared" si="25"/>
        <v>-0.91666666666666785</v>
      </c>
      <c r="AK22" s="117">
        <f t="shared" si="26"/>
        <v>0.8402777777777799</v>
      </c>
      <c r="AL22" s="117">
        <f t="shared" si="27"/>
        <v>1.6805555555555598</v>
      </c>
      <c r="AM22" s="117"/>
      <c r="AN22" s="117">
        <f t="shared" si="28"/>
        <v>0</v>
      </c>
      <c r="AO22" s="117">
        <f t="shared" si="29"/>
        <v>-6.7000000000000028</v>
      </c>
      <c r="AP22" s="117">
        <f t="shared" si="30"/>
        <v>44.890000000000036</v>
      </c>
      <c r="AQ22" s="117">
        <f t="shared" si="31"/>
        <v>0</v>
      </c>
      <c r="AR22" s="117"/>
      <c r="AS22" s="117">
        <f t="shared" si="32"/>
        <v>0</v>
      </c>
      <c r="AT22" s="117">
        <f t="shared" si="33"/>
        <v>-3.6000000000000014</v>
      </c>
      <c r="AU22" s="117">
        <f t="shared" si="34"/>
        <v>12.96000000000001</v>
      </c>
      <c r="AV22" s="117">
        <f t="shared" si="35"/>
        <v>0</v>
      </c>
      <c r="AW22" s="117"/>
      <c r="AX22" s="117">
        <f t="shared" si="36"/>
        <v>0</v>
      </c>
      <c r="AY22" s="117">
        <f t="shared" si="37"/>
        <v>-2.1999999999999993</v>
      </c>
      <c r="AZ22" s="117">
        <f t="shared" si="38"/>
        <v>4.8399999999999972</v>
      </c>
      <c r="BA22" s="117">
        <f t="shared" si="39"/>
        <v>0</v>
      </c>
      <c r="BB22" s="117">
        <v>18</v>
      </c>
      <c r="BC22" s="117">
        <f t="shared" si="40"/>
        <v>513</v>
      </c>
      <c r="BD22" s="117">
        <f t="shared" si="41"/>
        <v>0.39999999999999858</v>
      </c>
      <c r="BE22" s="117">
        <f t="shared" si="42"/>
        <v>0.15999999999999887</v>
      </c>
      <c r="BF22" s="117">
        <f t="shared" si="43"/>
        <v>2.8799999999999795</v>
      </c>
      <c r="BG22" s="117">
        <v>1</v>
      </c>
      <c r="BH22" s="117">
        <f t="shared" si="44"/>
        <v>28.5</v>
      </c>
      <c r="BI22" s="117">
        <f t="shared" si="45"/>
        <v>1.1000000000000014</v>
      </c>
      <c r="BJ22" s="117">
        <f t="shared" si="46"/>
        <v>1.2100000000000031</v>
      </c>
      <c r="BK22" s="117">
        <f t="shared" si="47"/>
        <v>1.2100000000000031</v>
      </c>
      <c r="BL22" s="117"/>
      <c r="BM22" s="117">
        <f t="shared" si="48"/>
        <v>0</v>
      </c>
      <c r="BN22" s="117">
        <f t="shared" si="49"/>
        <v>2.4499999999999993</v>
      </c>
      <c r="BO22" s="117">
        <f t="shared" si="50"/>
        <v>6.0024999999999968</v>
      </c>
      <c r="BP22" s="117">
        <f t="shared" si="51"/>
        <v>0</v>
      </c>
      <c r="BQ22" s="117"/>
      <c r="BR22" s="117">
        <f t="shared" si="52"/>
        <v>0</v>
      </c>
      <c r="BS22" s="117">
        <f t="shared" si="53"/>
        <v>3.0500000000000007</v>
      </c>
      <c r="BT22" s="117">
        <f t="shared" si="54"/>
        <v>9.3025000000000038</v>
      </c>
      <c r="BU22" s="117">
        <f t="shared" si="55"/>
        <v>0</v>
      </c>
      <c r="BV22" s="117"/>
      <c r="BW22" s="117">
        <f t="shared" si="56"/>
        <v>0</v>
      </c>
      <c r="BX22" s="117">
        <f t="shared" si="57"/>
        <v>4.0500000000000007</v>
      </c>
      <c r="BY22" s="117">
        <f t="shared" si="58"/>
        <v>16.402500000000007</v>
      </c>
      <c r="BZ22" s="117">
        <f t="shared" si="59"/>
        <v>0</v>
      </c>
      <c r="CA22" s="117"/>
      <c r="CB22" s="117">
        <f t="shared" si="60"/>
        <v>0</v>
      </c>
      <c r="CC22" s="117">
        <f t="shared" si="61"/>
        <v>4.6666666666666679</v>
      </c>
      <c r="CD22" s="117">
        <f t="shared" si="62"/>
        <v>21.777777777777789</v>
      </c>
      <c r="CE22" s="117">
        <f t="shared" si="63"/>
        <v>0</v>
      </c>
      <c r="CF22" s="117"/>
      <c r="CG22" s="117">
        <f t="shared" si="64"/>
        <v>0</v>
      </c>
      <c r="CH22" s="117">
        <f t="shared" si="65"/>
        <v>5.6666666666666679</v>
      </c>
      <c r="CI22" s="117">
        <f t="shared" si="66"/>
        <v>32.111111111111121</v>
      </c>
      <c r="CJ22" s="117">
        <f t="shared" si="67"/>
        <v>0</v>
      </c>
      <c r="CK22" s="117"/>
      <c r="CL22" s="117">
        <f t="shared" si="68"/>
        <v>0</v>
      </c>
      <c r="CM22" s="117">
        <f t="shared" si="69"/>
        <v>6.8000000000000007</v>
      </c>
      <c r="CN22" s="117">
        <f t="shared" si="70"/>
        <v>46.240000000000009</v>
      </c>
      <c r="CO22" s="117">
        <f t="shared" si="71"/>
        <v>0</v>
      </c>
      <c r="CP22" s="117"/>
      <c r="CQ22" s="117">
        <f t="shared" si="72"/>
        <v>0</v>
      </c>
      <c r="CR22" s="117">
        <f t="shared" si="73"/>
        <v>7.9310344827586192</v>
      </c>
      <c r="CS22" s="117">
        <f t="shared" si="74"/>
        <v>62.901307966706277</v>
      </c>
      <c r="CT22" s="117">
        <f t="shared" si="75"/>
        <v>0</v>
      </c>
      <c r="CU22" s="117"/>
      <c r="CV22" s="117">
        <f t="shared" si="76"/>
        <v>0</v>
      </c>
      <c r="CW22" s="117">
        <f t="shared" si="77"/>
        <v>8.4333333333333336</v>
      </c>
      <c r="CX22" s="117">
        <f t="shared" si="78"/>
        <v>71.121111111111119</v>
      </c>
      <c r="CY22" s="117">
        <f t="shared" si="79"/>
        <v>0</v>
      </c>
      <c r="CZ22" s="117"/>
      <c r="DA22" s="117">
        <f t="shared" si="80"/>
        <v>0</v>
      </c>
      <c r="DB22" s="117">
        <f t="shared" si="81"/>
        <v>9.466666666666665</v>
      </c>
      <c r="DC22" s="117">
        <f t="shared" si="82"/>
        <v>89.617777777777746</v>
      </c>
      <c r="DD22" s="117">
        <f t="shared" si="83"/>
        <v>0</v>
      </c>
      <c r="DE22" s="118"/>
      <c r="DF22" s="117">
        <f t="shared" si="84"/>
        <v>0</v>
      </c>
      <c r="DG22" s="117">
        <f t="shared" si="85"/>
        <v>12.149999999999999</v>
      </c>
      <c r="DH22" s="117">
        <f t="shared" si="86"/>
        <v>147.62249999999997</v>
      </c>
      <c r="DI22" s="118">
        <f t="shared" si="87"/>
        <v>0</v>
      </c>
    </row>
    <row r="23" spans="1:113">
      <c r="A23" s="114">
        <f t="shared" si="88"/>
        <v>29</v>
      </c>
      <c r="B23" s="115" t="s">
        <v>22</v>
      </c>
      <c r="C23" s="116">
        <f t="shared" si="89"/>
        <v>29.9</v>
      </c>
      <c r="D23" s="117"/>
      <c r="E23" s="117">
        <f t="shared" si="0"/>
        <v>0</v>
      </c>
      <c r="F23" s="117">
        <f t="shared" si="1"/>
        <v>-6.5</v>
      </c>
      <c r="G23" s="117">
        <f t="shared" si="2"/>
        <v>42.25</v>
      </c>
      <c r="H23" s="117">
        <f t="shared" si="3"/>
        <v>0</v>
      </c>
      <c r="I23" s="117"/>
      <c r="J23" s="117">
        <f t="shared" si="4"/>
        <v>0</v>
      </c>
      <c r="K23" s="117">
        <f t="shared" si="5"/>
        <v>-4.625</v>
      </c>
      <c r="L23" s="117">
        <f t="shared" si="6"/>
        <v>21.390625</v>
      </c>
      <c r="M23" s="117">
        <f t="shared" si="7"/>
        <v>0</v>
      </c>
      <c r="N23" s="117"/>
      <c r="O23" s="117">
        <f t="shared" si="8"/>
        <v>0</v>
      </c>
      <c r="P23" s="117">
        <f t="shared" si="9"/>
        <v>-3.7000000000000028</v>
      </c>
      <c r="Q23" s="117">
        <f t="shared" si="10"/>
        <v>13.690000000000021</v>
      </c>
      <c r="R23" s="117">
        <f t="shared" si="11"/>
        <v>0</v>
      </c>
      <c r="S23" s="117"/>
      <c r="T23" s="117">
        <f t="shared" si="12"/>
        <v>0</v>
      </c>
      <c r="U23" s="117">
        <f t="shared" si="13"/>
        <v>-4.125</v>
      </c>
      <c r="V23" s="117">
        <f t="shared" si="14"/>
        <v>17.015625</v>
      </c>
      <c r="W23" s="117">
        <f t="shared" si="15"/>
        <v>0</v>
      </c>
      <c r="X23" s="117"/>
      <c r="Y23" s="117">
        <f t="shared" si="16"/>
        <v>0</v>
      </c>
      <c r="Z23" s="117">
        <f t="shared" si="17"/>
        <v>-2.3571428571428577</v>
      </c>
      <c r="AA23" s="117">
        <f t="shared" si="18"/>
        <v>5.5561224489795942</v>
      </c>
      <c r="AB23" s="117">
        <f t="shared" si="19"/>
        <v>0</v>
      </c>
      <c r="AC23" s="117">
        <v>3</v>
      </c>
      <c r="AD23" s="117">
        <f t="shared" si="20"/>
        <v>88.5</v>
      </c>
      <c r="AE23" s="117">
        <f t="shared" si="21"/>
        <v>-0.6875</v>
      </c>
      <c r="AF23" s="117">
        <f t="shared" si="22"/>
        <v>0.47265625</v>
      </c>
      <c r="AG23" s="117">
        <f t="shared" si="23"/>
        <v>1.41796875</v>
      </c>
      <c r="AH23" s="117">
        <v>9</v>
      </c>
      <c r="AI23" s="117">
        <f t="shared" si="24"/>
        <v>265.5</v>
      </c>
      <c r="AJ23" s="117">
        <f t="shared" si="25"/>
        <v>8.3333333333332149E-2</v>
      </c>
      <c r="AK23" s="117">
        <f t="shared" si="26"/>
        <v>6.9444444444442472E-3</v>
      </c>
      <c r="AL23" s="117">
        <f t="shared" si="27"/>
        <v>6.2499999999998224E-2</v>
      </c>
      <c r="AM23" s="117"/>
      <c r="AN23" s="117">
        <f t="shared" si="28"/>
        <v>0</v>
      </c>
      <c r="AO23" s="117">
        <f t="shared" si="29"/>
        <v>-5.7000000000000028</v>
      </c>
      <c r="AP23" s="117">
        <f t="shared" si="30"/>
        <v>32.49000000000003</v>
      </c>
      <c r="AQ23" s="117">
        <f t="shared" si="31"/>
        <v>0</v>
      </c>
      <c r="AR23" s="117"/>
      <c r="AS23" s="117">
        <f t="shared" si="32"/>
        <v>0</v>
      </c>
      <c r="AT23" s="117">
        <f t="shared" si="33"/>
        <v>-2.6000000000000014</v>
      </c>
      <c r="AU23" s="117">
        <f t="shared" si="34"/>
        <v>6.7600000000000078</v>
      </c>
      <c r="AV23" s="117">
        <f t="shared" si="35"/>
        <v>0</v>
      </c>
      <c r="AW23" s="117">
        <v>6</v>
      </c>
      <c r="AX23" s="117">
        <f t="shared" si="36"/>
        <v>177</v>
      </c>
      <c r="AY23" s="117">
        <f t="shared" si="37"/>
        <v>-1.1999999999999993</v>
      </c>
      <c r="AZ23" s="117">
        <f t="shared" si="38"/>
        <v>1.4399999999999984</v>
      </c>
      <c r="BA23" s="117">
        <f t="shared" si="39"/>
        <v>8.6399999999999899</v>
      </c>
      <c r="BB23" s="117"/>
      <c r="BC23" s="117">
        <f t="shared" si="40"/>
        <v>0</v>
      </c>
      <c r="BD23" s="117">
        <f t="shared" si="41"/>
        <v>1.3999999999999986</v>
      </c>
      <c r="BE23" s="117">
        <f t="shared" si="42"/>
        <v>1.959999999999996</v>
      </c>
      <c r="BF23" s="117">
        <f t="shared" si="43"/>
        <v>0</v>
      </c>
      <c r="BG23" s="117"/>
      <c r="BH23" s="117">
        <f t="shared" si="44"/>
        <v>0</v>
      </c>
      <c r="BI23" s="117">
        <f t="shared" si="45"/>
        <v>2.1000000000000014</v>
      </c>
      <c r="BJ23" s="117">
        <f t="shared" si="46"/>
        <v>4.4100000000000064</v>
      </c>
      <c r="BK23" s="117">
        <f t="shared" si="47"/>
        <v>0</v>
      </c>
      <c r="BL23" s="117"/>
      <c r="BM23" s="117">
        <f t="shared" si="48"/>
        <v>0</v>
      </c>
      <c r="BN23" s="117">
        <f t="shared" si="49"/>
        <v>3.4499999999999993</v>
      </c>
      <c r="BO23" s="117">
        <f t="shared" si="50"/>
        <v>11.902499999999995</v>
      </c>
      <c r="BP23" s="117">
        <f t="shared" si="51"/>
        <v>0</v>
      </c>
      <c r="BQ23" s="117"/>
      <c r="BR23" s="117">
        <f t="shared" si="52"/>
        <v>0</v>
      </c>
      <c r="BS23" s="117">
        <f t="shared" si="53"/>
        <v>4.0500000000000007</v>
      </c>
      <c r="BT23" s="117">
        <f t="shared" si="54"/>
        <v>16.402500000000007</v>
      </c>
      <c r="BU23" s="117">
        <f t="shared" si="55"/>
        <v>0</v>
      </c>
      <c r="BV23" s="117"/>
      <c r="BW23" s="117">
        <f t="shared" si="56"/>
        <v>0</v>
      </c>
      <c r="BX23" s="117">
        <f t="shared" si="57"/>
        <v>5.0500000000000007</v>
      </c>
      <c r="BY23" s="117">
        <f t="shared" si="58"/>
        <v>25.502500000000008</v>
      </c>
      <c r="BZ23" s="117">
        <f t="shared" si="59"/>
        <v>0</v>
      </c>
      <c r="CA23" s="117"/>
      <c r="CB23" s="117">
        <f t="shared" si="60"/>
        <v>0</v>
      </c>
      <c r="CC23" s="117">
        <f t="shared" si="61"/>
        <v>5.6666666666666679</v>
      </c>
      <c r="CD23" s="117">
        <f t="shared" si="62"/>
        <v>32.111111111111121</v>
      </c>
      <c r="CE23" s="117">
        <f t="shared" si="63"/>
        <v>0</v>
      </c>
      <c r="CF23" s="117"/>
      <c r="CG23" s="117">
        <f t="shared" si="64"/>
        <v>0</v>
      </c>
      <c r="CH23" s="117">
        <f t="shared" si="65"/>
        <v>6.6666666666666679</v>
      </c>
      <c r="CI23" s="117">
        <f t="shared" si="66"/>
        <v>44.444444444444457</v>
      </c>
      <c r="CJ23" s="117">
        <f t="shared" si="67"/>
        <v>0</v>
      </c>
      <c r="CK23" s="117"/>
      <c r="CL23" s="117">
        <f t="shared" si="68"/>
        <v>0</v>
      </c>
      <c r="CM23" s="117">
        <f t="shared" si="69"/>
        <v>7.8000000000000007</v>
      </c>
      <c r="CN23" s="117">
        <f t="shared" si="70"/>
        <v>60.840000000000011</v>
      </c>
      <c r="CO23" s="117">
        <f t="shared" si="71"/>
        <v>0</v>
      </c>
      <c r="CP23" s="117"/>
      <c r="CQ23" s="117">
        <f t="shared" si="72"/>
        <v>0</v>
      </c>
      <c r="CR23" s="117">
        <f t="shared" si="73"/>
        <v>8.9310344827586192</v>
      </c>
      <c r="CS23" s="117">
        <f t="shared" si="74"/>
        <v>79.763376932223522</v>
      </c>
      <c r="CT23" s="117">
        <f t="shared" si="75"/>
        <v>0</v>
      </c>
      <c r="CU23" s="117"/>
      <c r="CV23" s="117">
        <f t="shared" si="76"/>
        <v>0</v>
      </c>
      <c r="CW23" s="117">
        <f t="shared" si="77"/>
        <v>9.4333333333333336</v>
      </c>
      <c r="CX23" s="117">
        <f t="shared" si="78"/>
        <v>88.987777777777779</v>
      </c>
      <c r="CY23" s="117">
        <f t="shared" si="79"/>
        <v>0</v>
      </c>
      <c r="CZ23" s="117"/>
      <c r="DA23" s="117">
        <f t="shared" si="80"/>
        <v>0</v>
      </c>
      <c r="DB23" s="117">
        <f t="shared" si="81"/>
        <v>10.466666666666665</v>
      </c>
      <c r="DC23" s="117">
        <f t="shared" si="82"/>
        <v>109.55111111111107</v>
      </c>
      <c r="DD23" s="117">
        <f t="shared" si="83"/>
        <v>0</v>
      </c>
      <c r="DE23" s="118"/>
      <c r="DF23" s="117">
        <f t="shared" si="84"/>
        <v>0</v>
      </c>
      <c r="DG23" s="117">
        <f t="shared" si="85"/>
        <v>13.149999999999999</v>
      </c>
      <c r="DH23" s="117">
        <f t="shared" si="86"/>
        <v>172.92249999999996</v>
      </c>
      <c r="DI23" s="118">
        <f t="shared" si="87"/>
        <v>0</v>
      </c>
    </row>
    <row r="24" spans="1:113">
      <c r="A24" s="114">
        <f t="shared" si="88"/>
        <v>30</v>
      </c>
      <c r="B24" s="115" t="s">
        <v>22</v>
      </c>
      <c r="C24" s="116">
        <f t="shared" si="89"/>
        <v>30.9</v>
      </c>
      <c r="D24" s="117"/>
      <c r="E24" s="117">
        <f t="shared" si="0"/>
        <v>0</v>
      </c>
      <c r="F24" s="117">
        <f t="shared" si="1"/>
        <v>-5.5</v>
      </c>
      <c r="G24" s="117">
        <f t="shared" si="2"/>
        <v>30.25</v>
      </c>
      <c r="H24" s="117">
        <f t="shared" si="3"/>
        <v>0</v>
      </c>
      <c r="I24" s="117"/>
      <c r="J24" s="117">
        <f t="shared" si="4"/>
        <v>0</v>
      </c>
      <c r="K24" s="117">
        <f t="shared" si="5"/>
        <v>-3.625</v>
      </c>
      <c r="L24" s="117">
        <f t="shared" si="6"/>
        <v>13.140625</v>
      </c>
      <c r="M24" s="117">
        <f t="shared" si="7"/>
        <v>0</v>
      </c>
      <c r="N24" s="117"/>
      <c r="O24" s="117">
        <f t="shared" si="8"/>
        <v>0</v>
      </c>
      <c r="P24" s="117">
        <f t="shared" si="9"/>
        <v>-2.7000000000000028</v>
      </c>
      <c r="Q24" s="117">
        <f t="shared" si="10"/>
        <v>7.2900000000000151</v>
      </c>
      <c r="R24" s="117">
        <f t="shared" si="11"/>
        <v>0</v>
      </c>
      <c r="S24" s="117"/>
      <c r="T24" s="117">
        <f t="shared" si="12"/>
        <v>0</v>
      </c>
      <c r="U24" s="117">
        <f t="shared" si="13"/>
        <v>-3.125</v>
      </c>
      <c r="V24" s="117">
        <f t="shared" si="14"/>
        <v>9.765625</v>
      </c>
      <c r="W24" s="117">
        <f t="shared" si="15"/>
        <v>0</v>
      </c>
      <c r="X24" s="117"/>
      <c r="Y24" s="117">
        <f t="shared" si="16"/>
        <v>0</v>
      </c>
      <c r="Z24" s="117">
        <f t="shared" si="17"/>
        <v>-1.3571428571428577</v>
      </c>
      <c r="AA24" s="117">
        <f t="shared" si="18"/>
        <v>1.8418367346938789</v>
      </c>
      <c r="AB24" s="117">
        <f t="shared" si="19"/>
        <v>0</v>
      </c>
      <c r="AC24" s="117">
        <v>12</v>
      </c>
      <c r="AD24" s="117">
        <f t="shared" si="20"/>
        <v>366</v>
      </c>
      <c r="AE24" s="117">
        <f t="shared" si="21"/>
        <v>0.3125</v>
      </c>
      <c r="AF24" s="117">
        <f t="shared" si="22"/>
        <v>9.765625E-2</v>
      </c>
      <c r="AG24" s="117">
        <f t="shared" si="23"/>
        <v>1.171875</v>
      </c>
      <c r="AH24" s="117">
        <v>1</v>
      </c>
      <c r="AI24" s="117">
        <f t="shared" si="24"/>
        <v>30.5</v>
      </c>
      <c r="AJ24" s="117">
        <f t="shared" si="25"/>
        <v>1.0833333333333321</v>
      </c>
      <c r="AK24" s="117">
        <f t="shared" si="26"/>
        <v>1.1736111111111085</v>
      </c>
      <c r="AL24" s="117">
        <f t="shared" si="27"/>
        <v>1.1736111111111085</v>
      </c>
      <c r="AM24" s="117"/>
      <c r="AN24" s="117">
        <f t="shared" si="28"/>
        <v>0</v>
      </c>
      <c r="AO24" s="117">
        <f t="shared" si="29"/>
        <v>-4.7000000000000028</v>
      </c>
      <c r="AP24" s="117">
        <f t="shared" si="30"/>
        <v>22.090000000000028</v>
      </c>
      <c r="AQ24" s="117">
        <f t="shared" si="31"/>
        <v>0</v>
      </c>
      <c r="AR24" s="117"/>
      <c r="AS24" s="117">
        <f t="shared" si="32"/>
        <v>0</v>
      </c>
      <c r="AT24" s="117">
        <f t="shared" si="33"/>
        <v>-1.6000000000000014</v>
      </c>
      <c r="AU24" s="117">
        <f t="shared" si="34"/>
        <v>2.5600000000000045</v>
      </c>
      <c r="AV24" s="117">
        <f t="shared" si="35"/>
        <v>0</v>
      </c>
      <c r="AW24" s="117">
        <v>5</v>
      </c>
      <c r="AX24" s="117">
        <f t="shared" si="36"/>
        <v>152.5</v>
      </c>
      <c r="AY24" s="117">
        <f t="shared" si="37"/>
        <v>-0.19999999999999929</v>
      </c>
      <c r="AZ24" s="117">
        <f t="shared" si="38"/>
        <v>3.9999999999999716E-2</v>
      </c>
      <c r="BA24" s="117">
        <f t="shared" si="39"/>
        <v>0.19999999999999857</v>
      </c>
      <c r="BB24" s="117"/>
      <c r="BC24" s="117">
        <f t="shared" si="40"/>
        <v>0</v>
      </c>
      <c r="BD24" s="117">
        <f t="shared" si="41"/>
        <v>2.3999999999999986</v>
      </c>
      <c r="BE24" s="117">
        <f t="shared" si="42"/>
        <v>5.7599999999999936</v>
      </c>
      <c r="BF24" s="117">
        <f t="shared" si="43"/>
        <v>0</v>
      </c>
      <c r="BG24" s="117"/>
      <c r="BH24" s="117">
        <f t="shared" si="44"/>
        <v>0</v>
      </c>
      <c r="BI24" s="117">
        <f t="shared" si="45"/>
        <v>3.1000000000000014</v>
      </c>
      <c r="BJ24" s="117">
        <f t="shared" si="46"/>
        <v>9.6100000000000083</v>
      </c>
      <c r="BK24" s="117">
        <f t="shared" si="47"/>
        <v>0</v>
      </c>
      <c r="BL24" s="117"/>
      <c r="BM24" s="117">
        <f t="shared" si="48"/>
        <v>0</v>
      </c>
      <c r="BN24" s="117">
        <f t="shared" si="49"/>
        <v>4.4499999999999993</v>
      </c>
      <c r="BO24" s="117">
        <f t="shared" si="50"/>
        <v>19.802499999999995</v>
      </c>
      <c r="BP24" s="117">
        <f t="shared" si="51"/>
        <v>0</v>
      </c>
      <c r="BQ24" s="117"/>
      <c r="BR24" s="117">
        <f t="shared" si="52"/>
        <v>0</v>
      </c>
      <c r="BS24" s="117">
        <f t="shared" si="53"/>
        <v>5.0500000000000007</v>
      </c>
      <c r="BT24" s="117">
        <f t="shared" si="54"/>
        <v>25.502500000000008</v>
      </c>
      <c r="BU24" s="117">
        <f t="shared" si="55"/>
        <v>0</v>
      </c>
      <c r="BV24" s="117"/>
      <c r="BW24" s="117">
        <f t="shared" si="56"/>
        <v>0</v>
      </c>
      <c r="BX24" s="117">
        <f t="shared" si="57"/>
        <v>6.0500000000000007</v>
      </c>
      <c r="BY24" s="117">
        <f t="shared" si="58"/>
        <v>36.602500000000006</v>
      </c>
      <c r="BZ24" s="117">
        <f t="shared" si="59"/>
        <v>0</v>
      </c>
      <c r="CA24" s="117"/>
      <c r="CB24" s="117">
        <f t="shared" si="60"/>
        <v>0</v>
      </c>
      <c r="CC24" s="117">
        <f t="shared" si="61"/>
        <v>6.6666666666666679</v>
      </c>
      <c r="CD24" s="117">
        <f t="shared" si="62"/>
        <v>44.444444444444457</v>
      </c>
      <c r="CE24" s="117">
        <f t="shared" si="63"/>
        <v>0</v>
      </c>
      <c r="CF24" s="117"/>
      <c r="CG24" s="117">
        <f t="shared" si="64"/>
        <v>0</v>
      </c>
      <c r="CH24" s="117">
        <f t="shared" si="65"/>
        <v>7.6666666666666679</v>
      </c>
      <c r="CI24" s="117">
        <f t="shared" si="66"/>
        <v>58.777777777777793</v>
      </c>
      <c r="CJ24" s="117">
        <f t="shared" si="67"/>
        <v>0</v>
      </c>
      <c r="CK24" s="117"/>
      <c r="CL24" s="117">
        <f t="shared" si="68"/>
        <v>0</v>
      </c>
      <c r="CM24" s="117">
        <f t="shared" si="69"/>
        <v>8.8000000000000007</v>
      </c>
      <c r="CN24" s="117">
        <f t="shared" si="70"/>
        <v>77.440000000000012</v>
      </c>
      <c r="CO24" s="117">
        <f t="shared" si="71"/>
        <v>0</v>
      </c>
      <c r="CP24" s="117"/>
      <c r="CQ24" s="117">
        <f t="shared" si="72"/>
        <v>0</v>
      </c>
      <c r="CR24" s="117">
        <f t="shared" si="73"/>
        <v>9.9310344827586192</v>
      </c>
      <c r="CS24" s="117">
        <f t="shared" si="74"/>
        <v>98.625445897740761</v>
      </c>
      <c r="CT24" s="117">
        <f t="shared" si="75"/>
        <v>0</v>
      </c>
      <c r="CU24" s="117"/>
      <c r="CV24" s="117">
        <f t="shared" si="76"/>
        <v>0</v>
      </c>
      <c r="CW24" s="117">
        <f t="shared" si="77"/>
        <v>10.433333333333334</v>
      </c>
      <c r="CX24" s="117">
        <f t="shared" si="78"/>
        <v>108.85444444444445</v>
      </c>
      <c r="CY24" s="117">
        <f t="shared" si="79"/>
        <v>0</v>
      </c>
      <c r="CZ24" s="117"/>
      <c r="DA24" s="117">
        <f t="shared" si="80"/>
        <v>0</v>
      </c>
      <c r="DB24" s="117">
        <f t="shared" si="81"/>
        <v>11.466666666666665</v>
      </c>
      <c r="DC24" s="117">
        <f t="shared" si="82"/>
        <v>131.48444444444439</v>
      </c>
      <c r="DD24" s="117">
        <f t="shared" si="83"/>
        <v>0</v>
      </c>
      <c r="DE24" s="118"/>
      <c r="DF24" s="117">
        <f t="shared" si="84"/>
        <v>0</v>
      </c>
      <c r="DG24" s="117">
        <f t="shared" si="85"/>
        <v>14.149999999999999</v>
      </c>
      <c r="DH24" s="117">
        <f t="shared" si="86"/>
        <v>200.22249999999997</v>
      </c>
      <c r="DI24" s="118">
        <f t="shared" si="87"/>
        <v>0</v>
      </c>
    </row>
    <row r="25" spans="1:113">
      <c r="A25" s="114">
        <f t="shared" si="88"/>
        <v>31</v>
      </c>
      <c r="B25" s="115" t="s">
        <v>22</v>
      </c>
      <c r="C25" s="116">
        <f t="shared" si="89"/>
        <v>31.9</v>
      </c>
      <c r="D25" s="117"/>
      <c r="E25" s="117">
        <f t="shared" si="0"/>
        <v>0</v>
      </c>
      <c r="F25" s="117">
        <f t="shared" si="1"/>
        <v>-4.5</v>
      </c>
      <c r="G25" s="117">
        <f t="shared" si="2"/>
        <v>20.25</v>
      </c>
      <c r="H25" s="117">
        <f t="shared" si="3"/>
        <v>0</v>
      </c>
      <c r="I25" s="117"/>
      <c r="J25" s="117">
        <f t="shared" si="4"/>
        <v>0</v>
      </c>
      <c r="K25" s="117">
        <f t="shared" si="5"/>
        <v>-2.625</v>
      </c>
      <c r="L25" s="117">
        <f t="shared" si="6"/>
        <v>6.890625</v>
      </c>
      <c r="M25" s="117">
        <f t="shared" si="7"/>
        <v>0</v>
      </c>
      <c r="N25" s="117">
        <v>1</v>
      </c>
      <c r="O25" s="117">
        <f t="shared" si="8"/>
        <v>31.5</v>
      </c>
      <c r="P25" s="117">
        <f t="shared" si="9"/>
        <v>-1.7000000000000028</v>
      </c>
      <c r="Q25" s="117">
        <f t="shared" si="10"/>
        <v>2.8900000000000095</v>
      </c>
      <c r="R25" s="117">
        <f t="shared" si="11"/>
        <v>2.8900000000000095</v>
      </c>
      <c r="S25" s="117"/>
      <c r="T25" s="117">
        <f t="shared" si="12"/>
        <v>0</v>
      </c>
      <c r="U25" s="117">
        <f t="shared" si="13"/>
        <v>-2.125</v>
      </c>
      <c r="V25" s="117">
        <f t="shared" si="14"/>
        <v>4.515625</v>
      </c>
      <c r="W25" s="117">
        <f t="shared" si="15"/>
        <v>0</v>
      </c>
      <c r="X25" s="117">
        <v>9</v>
      </c>
      <c r="Y25" s="117">
        <f t="shared" si="16"/>
        <v>283.5</v>
      </c>
      <c r="Z25" s="117">
        <f t="shared" si="17"/>
        <v>-0.35714285714285765</v>
      </c>
      <c r="AA25" s="117">
        <f t="shared" si="18"/>
        <v>0.12755102040816363</v>
      </c>
      <c r="AB25" s="117">
        <f t="shared" si="19"/>
        <v>1.1479591836734726</v>
      </c>
      <c r="AC25" s="117"/>
      <c r="AD25" s="117">
        <f t="shared" si="20"/>
        <v>0</v>
      </c>
      <c r="AE25" s="117">
        <f t="shared" si="21"/>
        <v>1.3125</v>
      </c>
      <c r="AF25" s="117">
        <f t="shared" si="22"/>
        <v>1.72265625</v>
      </c>
      <c r="AG25" s="117">
        <f t="shared" si="23"/>
        <v>0</v>
      </c>
      <c r="AH25" s="117"/>
      <c r="AI25" s="117">
        <f t="shared" si="24"/>
        <v>0</v>
      </c>
      <c r="AJ25" s="117">
        <f t="shared" si="25"/>
        <v>2.0833333333333321</v>
      </c>
      <c r="AK25" s="117">
        <f t="shared" si="26"/>
        <v>4.3402777777777732</v>
      </c>
      <c r="AL25" s="117">
        <f t="shared" si="27"/>
        <v>0</v>
      </c>
      <c r="AM25" s="117"/>
      <c r="AN25" s="117">
        <f t="shared" si="28"/>
        <v>0</v>
      </c>
      <c r="AO25" s="117">
        <f t="shared" si="29"/>
        <v>-3.7000000000000028</v>
      </c>
      <c r="AP25" s="117">
        <f t="shared" si="30"/>
        <v>13.690000000000021</v>
      </c>
      <c r="AQ25" s="117">
        <f t="shared" si="31"/>
        <v>0</v>
      </c>
      <c r="AR25" s="117">
        <v>6</v>
      </c>
      <c r="AS25" s="117">
        <f t="shared" si="32"/>
        <v>189</v>
      </c>
      <c r="AT25" s="117">
        <f t="shared" si="33"/>
        <v>-0.60000000000000142</v>
      </c>
      <c r="AU25" s="117">
        <f t="shared" si="34"/>
        <v>0.36000000000000171</v>
      </c>
      <c r="AV25" s="117">
        <f t="shared" si="35"/>
        <v>2.1600000000000104</v>
      </c>
      <c r="AW25" s="117">
        <v>8</v>
      </c>
      <c r="AX25" s="117">
        <f t="shared" si="36"/>
        <v>252</v>
      </c>
      <c r="AY25" s="117">
        <f t="shared" si="37"/>
        <v>0.80000000000000071</v>
      </c>
      <c r="AZ25" s="117">
        <f t="shared" si="38"/>
        <v>0.64000000000000112</v>
      </c>
      <c r="BA25" s="117">
        <f t="shared" si="39"/>
        <v>5.120000000000009</v>
      </c>
      <c r="BB25" s="117"/>
      <c r="BC25" s="117">
        <f t="shared" si="40"/>
        <v>0</v>
      </c>
      <c r="BD25" s="117">
        <f t="shared" si="41"/>
        <v>3.3999999999999986</v>
      </c>
      <c r="BE25" s="117">
        <f t="shared" si="42"/>
        <v>11.55999999999999</v>
      </c>
      <c r="BF25" s="117">
        <f t="shared" si="43"/>
        <v>0</v>
      </c>
      <c r="BG25" s="117"/>
      <c r="BH25" s="117">
        <f t="shared" si="44"/>
        <v>0</v>
      </c>
      <c r="BI25" s="117">
        <f t="shared" si="45"/>
        <v>4.1000000000000014</v>
      </c>
      <c r="BJ25" s="117">
        <f t="shared" si="46"/>
        <v>16.810000000000013</v>
      </c>
      <c r="BK25" s="117">
        <f t="shared" si="47"/>
        <v>0</v>
      </c>
      <c r="BL25" s="117"/>
      <c r="BM25" s="117">
        <f t="shared" si="48"/>
        <v>0</v>
      </c>
      <c r="BN25" s="117">
        <f t="shared" si="49"/>
        <v>5.4499999999999993</v>
      </c>
      <c r="BO25" s="117">
        <f t="shared" si="50"/>
        <v>29.702499999999993</v>
      </c>
      <c r="BP25" s="117">
        <f t="shared" si="51"/>
        <v>0</v>
      </c>
      <c r="BQ25" s="117"/>
      <c r="BR25" s="117">
        <f t="shared" si="52"/>
        <v>0</v>
      </c>
      <c r="BS25" s="117">
        <f t="shared" si="53"/>
        <v>6.0500000000000007</v>
      </c>
      <c r="BT25" s="117">
        <f t="shared" si="54"/>
        <v>36.602500000000006</v>
      </c>
      <c r="BU25" s="117">
        <f t="shared" si="55"/>
        <v>0</v>
      </c>
      <c r="BV25" s="117"/>
      <c r="BW25" s="117">
        <f t="shared" si="56"/>
        <v>0</v>
      </c>
      <c r="BX25" s="117">
        <f t="shared" si="57"/>
        <v>7.0500000000000007</v>
      </c>
      <c r="BY25" s="117">
        <f t="shared" si="58"/>
        <v>49.702500000000008</v>
      </c>
      <c r="BZ25" s="117">
        <f t="shared" si="59"/>
        <v>0</v>
      </c>
      <c r="CA25" s="117"/>
      <c r="CB25" s="117">
        <f t="shared" si="60"/>
        <v>0</v>
      </c>
      <c r="CC25" s="117">
        <f t="shared" si="61"/>
        <v>7.6666666666666679</v>
      </c>
      <c r="CD25" s="117">
        <f t="shared" si="62"/>
        <v>58.777777777777793</v>
      </c>
      <c r="CE25" s="117">
        <f t="shared" si="63"/>
        <v>0</v>
      </c>
      <c r="CF25" s="117"/>
      <c r="CG25" s="117">
        <f t="shared" si="64"/>
        <v>0</v>
      </c>
      <c r="CH25" s="117">
        <f t="shared" si="65"/>
        <v>8.6666666666666679</v>
      </c>
      <c r="CI25" s="117">
        <f t="shared" si="66"/>
        <v>75.111111111111128</v>
      </c>
      <c r="CJ25" s="117">
        <f t="shared" si="67"/>
        <v>0</v>
      </c>
      <c r="CK25" s="117"/>
      <c r="CL25" s="117">
        <f t="shared" si="68"/>
        <v>0</v>
      </c>
      <c r="CM25" s="117">
        <f t="shared" si="69"/>
        <v>9.8000000000000007</v>
      </c>
      <c r="CN25" s="117">
        <f t="shared" si="70"/>
        <v>96.04000000000002</v>
      </c>
      <c r="CO25" s="117">
        <f t="shared" si="71"/>
        <v>0</v>
      </c>
      <c r="CP25" s="117"/>
      <c r="CQ25" s="117">
        <f t="shared" si="72"/>
        <v>0</v>
      </c>
      <c r="CR25" s="117">
        <f t="shared" si="73"/>
        <v>10.931034482758619</v>
      </c>
      <c r="CS25" s="117">
        <f t="shared" si="74"/>
        <v>119.487514863258</v>
      </c>
      <c r="CT25" s="117">
        <f t="shared" si="75"/>
        <v>0</v>
      </c>
      <c r="CU25" s="117"/>
      <c r="CV25" s="117">
        <f t="shared" si="76"/>
        <v>0</v>
      </c>
      <c r="CW25" s="117">
        <f t="shared" si="77"/>
        <v>11.433333333333334</v>
      </c>
      <c r="CX25" s="117">
        <f t="shared" si="78"/>
        <v>130.72111111111113</v>
      </c>
      <c r="CY25" s="117">
        <f t="shared" si="79"/>
        <v>0</v>
      </c>
      <c r="CZ25" s="117"/>
      <c r="DA25" s="117">
        <f t="shared" si="80"/>
        <v>0</v>
      </c>
      <c r="DB25" s="117">
        <f t="shared" si="81"/>
        <v>12.466666666666665</v>
      </c>
      <c r="DC25" s="117">
        <f t="shared" si="82"/>
        <v>155.41777777777773</v>
      </c>
      <c r="DD25" s="117">
        <f t="shared" si="83"/>
        <v>0</v>
      </c>
      <c r="DE25" s="118"/>
      <c r="DF25" s="117">
        <f t="shared" si="84"/>
        <v>0</v>
      </c>
      <c r="DG25" s="117">
        <f t="shared" si="85"/>
        <v>15.149999999999999</v>
      </c>
      <c r="DH25" s="117">
        <f t="shared" si="86"/>
        <v>229.52249999999995</v>
      </c>
      <c r="DI25" s="118">
        <f t="shared" si="87"/>
        <v>0</v>
      </c>
    </row>
    <row r="26" spans="1:113">
      <c r="A26" s="114">
        <f t="shared" si="88"/>
        <v>32</v>
      </c>
      <c r="B26" s="115" t="s">
        <v>22</v>
      </c>
      <c r="C26" s="116">
        <f t="shared" si="89"/>
        <v>32.9</v>
      </c>
      <c r="D26" s="117"/>
      <c r="E26" s="117">
        <f t="shared" si="0"/>
        <v>0</v>
      </c>
      <c r="F26" s="117">
        <f t="shared" si="1"/>
        <v>-3.5</v>
      </c>
      <c r="G26" s="117">
        <f t="shared" si="2"/>
        <v>12.25</v>
      </c>
      <c r="H26" s="117">
        <f t="shared" si="3"/>
        <v>0</v>
      </c>
      <c r="I26" s="117">
        <v>1</v>
      </c>
      <c r="J26" s="117">
        <f t="shared" si="4"/>
        <v>32.5</v>
      </c>
      <c r="K26" s="117">
        <f t="shared" si="5"/>
        <v>-1.625</v>
      </c>
      <c r="L26" s="117">
        <f t="shared" si="6"/>
        <v>2.640625</v>
      </c>
      <c r="M26" s="117">
        <f t="shared" si="7"/>
        <v>2.640625</v>
      </c>
      <c r="N26" s="117">
        <v>3</v>
      </c>
      <c r="O26" s="117">
        <f t="shared" si="8"/>
        <v>97.5</v>
      </c>
      <c r="P26" s="117">
        <f t="shared" si="9"/>
        <v>-0.70000000000000284</v>
      </c>
      <c r="Q26" s="117">
        <f t="shared" si="10"/>
        <v>0.49000000000000399</v>
      </c>
      <c r="R26" s="117">
        <f t="shared" si="11"/>
        <v>1.470000000000012</v>
      </c>
      <c r="S26" s="117">
        <v>1</v>
      </c>
      <c r="T26" s="117">
        <f t="shared" si="12"/>
        <v>32.5</v>
      </c>
      <c r="U26" s="117">
        <f t="shared" si="13"/>
        <v>-1.125</v>
      </c>
      <c r="V26" s="117">
        <f t="shared" si="14"/>
        <v>1.265625</v>
      </c>
      <c r="W26" s="117">
        <f t="shared" si="15"/>
        <v>1.265625</v>
      </c>
      <c r="X26" s="117">
        <v>5</v>
      </c>
      <c r="Y26" s="117">
        <f t="shared" si="16"/>
        <v>162.5</v>
      </c>
      <c r="Z26" s="117">
        <f t="shared" si="17"/>
        <v>0.64285714285714235</v>
      </c>
      <c r="AA26" s="117">
        <f t="shared" si="18"/>
        <v>0.41326530612244833</v>
      </c>
      <c r="AB26" s="117">
        <f t="shared" si="19"/>
        <v>2.0663265306122418</v>
      </c>
      <c r="AC26" s="117"/>
      <c r="AD26" s="117">
        <f t="shared" si="20"/>
        <v>0</v>
      </c>
      <c r="AE26" s="117">
        <f t="shared" si="21"/>
        <v>2.3125</v>
      </c>
      <c r="AF26" s="117">
        <f t="shared" si="22"/>
        <v>5.34765625</v>
      </c>
      <c r="AG26" s="117">
        <f t="shared" si="23"/>
        <v>0</v>
      </c>
      <c r="AH26" s="117"/>
      <c r="AI26" s="117">
        <f t="shared" si="24"/>
        <v>0</v>
      </c>
      <c r="AJ26" s="117">
        <f t="shared" si="25"/>
        <v>3.0833333333333321</v>
      </c>
      <c r="AK26" s="117">
        <f t="shared" si="26"/>
        <v>9.5069444444444375</v>
      </c>
      <c r="AL26" s="117">
        <f t="shared" si="27"/>
        <v>0</v>
      </c>
      <c r="AM26" s="117">
        <v>1</v>
      </c>
      <c r="AN26" s="117">
        <f t="shared" si="28"/>
        <v>32.5</v>
      </c>
      <c r="AO26" s="117">
        <f t="shared" si="29"/>
        <v>-2.7000000000000028</v>
      </c>
      <c r="AP26" s="117">
        <f t="shared" si="30"/>
        <v>7.2900000000000151</v>
      </c>
      <c r="AQ26" s="117">
        <f t="shared" si="31"/>
        <v>7.2900000000000151</v>
      </c>
      <c r="AR26" s="117">
        <v>9</v>
      </c>
      <c r="AS26" s="117">
        <f t="shared" si="32"/>
        <v>292.5</v>
      </c>
      <c r="AT26" s="117">
        <f t="shared" si="33"/>
        <v>0.39999999999999858</v>
      </c>
      <c r="AU26" s="117">
        <f t="shared" si="34"/>
        <v>0.15999999999999887</v>
      </c>
      <c r="AV26" s="117">
        <f t="shared" si="35"/>
        <v>1.4399999999999897</v>
      </c>
      <c r="AW26" s="117">
        <v>1</v>
      </c>
      <c r="AX26" s="117">
        <f t="shared" si="36"/>
        <v>32.5</v>
      </c>
      <c r="AY26" s="117">
        <f t="shared" si="37"/>
        <v>1.8000000000000007</v>
      </c>
      <c r="AZ26" s="117">
        <f t="shared" si="38"/>
        <v>3.2400000000000024</v>
      </c>
      <c r="BA26" s="117">
        <f t="shared" si="39"/>
        <v>3.2400000000000024</v>
      </c>
      <c r="BB26" s="117"/>
      <c r="BC26" s="117">
        <f t="shared" si="40"/>
        <v>0</v>
      </c>
      <c r="BD26" s="117">
        <f t="shared" si="41"/>
        <v>4.3999999999999986</v>
      </c>
      <c r="BE26" s="117">
        <f t="shared" si="42"/>
        <v>19.359999999999989</v>
      </c>
      <c r="BF26" s="117">
        <f t="shared" si="43"/>
        <v>0</v>
      </c>
      <c r="BG26" s="117"/>
      <c r="BH26" s="117">
        <f t="shared" si="44"/>
        <v>0</v>
      </c>
      <c r="BI26" s="117">
        <f t="shared" si="45"/>
        <v>5.1000000000000014</v>
      </c>
      <c r="BJ26" s="117">
        <f t="shared" si="46"/>
        <v>26.010000000000016</v>
      </c>
      <c r="BK26" s="117">
        <f t="shared" si="47"/>
        <v>0</v>
      </c>
      <c r="BL26" s="117"/>
      <c r="BM26" s="117">
        <f t="shared" si="48"/>
        <v>0</v>
      </c>
      <c r="BN26" s="117">
        <f t="shared" si="49"/>
        <v>6.4499999999999993</v>
      </c>
      <c r="BO26" s="117">
        <f t="shared" si="50"/>
        <v>41.602499999999992</v>
      </c>
      <c r="BP26" s="117">
        <f t="shared" si="51"/>
        <v>0</v>
      </c>
      <c r="BQ26" s="117"/>
      <c r="BR26" s="117">
        <f t="shared" si="52"/>
        <v>0</v>
      </c>
      <c r="BS26" s="117">
        <f t="shared" si="53"/>
        <v>7.0500000000000007</v>
      </c>
      <c r="BT26" s="117">
        <f t="shared" si="54"/>
        <v>49.702500000000008</v>
      </c>
      <c r="BU26" s="117">
        <f t="shared" si="55"/>
        <v>0</v>
      </c>
      <c r="BV26" s="117"/>
      <c r="BW26" s="117">
        <f t="shared" si="56"/>
        <v>0</v>
      </c>
      <c r="BX26" s="117">
        <f t="shared" si="57"/>
        <v>8.0500000000000007</v>
      </c>
      <c r="BY26" s="117">
        <f t="shared" si="58"/>
        <v>64.802500000000009</v>
      </c>
      <c r="BZ26" s="117">
        <f t="shared" si="59"/>
        <v>0</v>
      </c>
      <c r="CA26" s="117"/>
      <c r="CB26" s="117">
        <f t="shared" si="60"/>
        <v>0</v>
      </c>
      <c r="CC26" s="117">
        <f t="shared" si="61"/>
        <v>8.6666666666666679</v>
      </c>
      <c r="CD26" s="117">
        <f t="shared" si="62"/>
        <v>75.111111111111128</v>
      </c>
      <c r="CE26" s="117">
        <f t="shared" si="63"/>
        <v>0</v>
      </c>
      <c r="CF26" s="117"/>
      <c r="CG26" s="117">
        <f t="shared" si="64"/>
        <v>0</v>
      </c>
      <c r="CH26" s="117">
        <f t="shared" si="65"/>
        <v>9.6666666666666679</v>
      </c>
      <c r="CI26" s="117">
        <f t="shared" si="66"/>
        <v>93.444444444444471</v>
      </c>
      <c r="CJ26" s="117">
        <f t="shared" si="67"/>
        <v>0</v>
      </c>
      <c r="CK26" s="117"/>
      <c r="CL26" s="117">
        <f t="shared" si="68"/>
        <v>0</v>
      </c>
      <c r="CM26" s="117">
        <f t="shared" si="69"/>
        <v>10.8</v>
      </c>
      <c r="CN26" s="117">
        <f t="shared" si="70"/>
        <v>116.64000000000001</v>
      </c>
      <c r="CO26" s="117">
        <f t="shared" si="71"/>
        <v>0</v>
      </c>
      <c r="CP26" s="117"/>
      <c r="CQ26" s="117">
        <f t="shared" si="72"/>
        <v>0</v>
      </c>
      <c r="CR26" s="117">
        <f t="shared" si="73"/>
        <v>11.931034482758619</v>
      </c>
      <c r="CS26" s="117">
        <f t="shared" si="74"/>
        <v>142.34958382877522</v>
      </c>
      <c r="CT26" s="117">
        <f t="shared" si="75"/>
        <v>0</v>
      </c>
      <c r="CU26" s="117"/>
      <c r="CV26" s="117">
        <f t="shared" si="76"/>
        <v>0</v>
      </c>
      <c r="CW26" s="117">
        <f t="shared" si="77"/>
        <v>12.433333333333334</v>
      </c>
      <c r="CX26" s="117">
        <f t="shared" si="78"/>
        <v>154.58777777777777</v>
      </c>
      <c r="CY26" s="117">
        <f t="shared" si="79"/>
        <v>0</v>
      </c>
      <c r="CZ26" s="117"/>
      <c r="DA26" s="117">
        <f t="shared" si="80"/>
        <v>0</v>
      </c>
      <c r="DB26" s="117">
        <f t="shared" si="81"/>
        <v>13.466666666666665</v>
      </c>
      <c r="DC26" s="117">
        <f t="shared" si="82"/>
        <v>181.35111111111107</v>
      </c>
      <c r="DD26" s="117">
        <f t="shared" si="83"/>
        <v>0</v>
      </c>
      <c r="DE26" s="118"/>
      <c r="DF26" s="117">
        <f t="shared" si="84"/>
        <v>0</v>
      </c>
      <c r="DG26" s="117">
        <f t="shared" si="85"/>
        <v>16.149999999999999</v>
      </c>
      <c r="DH26" s="117">
        <f t="shared" si="86"/>
        <v>260.82249999999993</v>
      </c>
      <c r="DI26" s="118">
        <f t="shared" si="87"/>
        <v>0</v>
      </c>
    </row>
    <row r="27" spans="1:113">
      <c r="A27" s="114">
        <f t="shared" si="88"/>
        <v>33</v>
      </c>
      <c r="B27" s="115" t="s">
        <v>22</v>
      </c>
      <c r="C27" s="116">
        <f t="shared" si="89"/>
        <v>33.9</v>
      </c>
      <c r="D27" s="117"/>
      <c r="E27" s="117">
        <f t="shared" si="0"/>
        <v>0</v>
      </c>
      <c r="F27" s="117">
        <f t="shared" si="1"/>
        <v>-2.5</v>
      </c>
      <c r="G27" s="117">
        <f t="shared" si="2"/>
        <v>6.25</v>
      </c>
      <c r="H27" s="117">
        <f t="shared" si="3"/>
        <v>0</v>
      </c>
      <c r="I27" s="117">
        <v>1</v>
      </c>
      <c r="J27" s="117">
        <f t="shared" si="4"/>
        <v>33.5</v>
      </c>
      <c r="K27" s="117">
        <f t="shared" si="5"/>
        <v>-0.625</v>
      </c>
      <c r="L27" s="117">
        <f t="shared" si="6"/>
        <v>0.390625</v>
      </c>
      <c r="M27" s="117">
        <f t="shared" si="7"/>
        <v>0.390625</v>
      </c>
      <c r="N27" s="117">
        <v>4</v>
      </c>
      <c r="O27" s="117">
        <f t="shared" si="8"/>
        <v>134</v>
      </c>
      <c r="P27" s="117">
        <f t="shared" si="9"/>
        <v>0.29999999999999716</v>
      </c>
      <c r="Q27" s="117">
        <f t="shared" si="10"/>
        <v>8.999999999999829E-2</v>
      </c>
      <c r="R27" s="117">
        <f t="shared" si="11"/>
        <v>0.35999999999999316</v>
      </c>
      <c r="S27" s="117">
        <v>5</v>
      </c>
      <c r="T27" s="117">
        <f t="shared" si="12"/>
        <v>167.5</v>
      </c>
      <c r="U27" s="117">
        <f t="shared" si="13"/>
        <v>-0.125</v>
      </c>
      <c r="V27" s="117">
        <f t="shared" si="14"/>
        <v>1.5625E-2</v>
      </c>
      <c r="W27" s="117">
        <f t="shared" si="15"/>
        <v>7.8125E-2</v>
      </c>
      <c r="X27" s="117"/>
      <c r="Y27" s="117">
        <f t="shared" si="16"/>
        <v>0</v>
      </c>
      <c r="Z27" s="117">
        <f t="shared" si="17"/>
        <v>1.6428571428571423</v>
      </c>
      <c r="AA27" s="117">
        <f t="shared" si="18"/>
        <v>2.698979591836733</v>
      </c>
      <c r="AB27" s="117">
        <f t="shared" si="19"/>
        <v>0</v>
      </c>
      <c r="AC27" s="117"/>
      <c r="AD27" s="117">
        <f t="shared" si="20"/>
        <v>0</v>
      </c>
      <c r="AE27" s="117">
        <f t="shared" si="21"/>
        <v>3.3125</v>
      </c>
      <c r="AF27" s="117">
        <f t="shared" si="22"/>
        <v>10.97265625</v>
      </c>
      <c r="AG27" s="117">
        <f t="shared" si="23"/>
        <v>0</v>
      </c>
      <c r="AH27" s="117"/>
      <c r="AI27" s="117">
        <f t="shared" si="24"/>
        <v>0</v>
      </c>
      <c r="AJ27" s="117">
        <f t="shared" si="25"/>
        <v>4.0833333333333321</v>
      </c>
      <c r="AK27" s="117">
        <f t="shared" si="26"/>
        <v>16.6736111111111</v>
      </c>
      <c r="AL27" s="117">
        <f t="shared" si="27"/>
        <v>0</v>
      </c>
      <c r="AM27" s="117">
        <v>1</v>
      </c>
      <c r="AN27" s="117">
        <f t="shared" si="28"/>
        <v>33.5</v>
      </c>
      <c r="AO27" s="117">
        <f t="shared" si="29"/>
        <v>-1.7000000000000028</v>
      </c>
      <c r="AP27" s="117">
        <f t="shared" si="30"/>
        <v>2.8900000000000095</v>
      </c>
      <c r="AQ27" s="117">
        <f t="shared" si="31"/>
        <v>2.8900000000000095</v>
      </c>
      <c r="AR27" s="117"/>
      <c r="AS27" s="117">
        <f t="shared" si="32"/>
        <v>0</v>
      </c>
      <c r="AT27" s="117">
        <f t="shared" si="33"/>
        <v>1.3999999999999986</v>
      </c>
      <c r="AU27" s="117">
        <f t="shared" si="34"/>
        <v>1.959999999999996</v>
      </c>
      <c r="AV27" s="117">
        <f t="shared" si="35"/>
        <v>0</v>
      </c>
      <c r="AW27" s="117"/>
      <c r="AX27" s="117">
        <f t="shared" si="36"/>
        <v>0</v>
      </c>
      <c r="AY27" s="117">
        <f t="shared" si="37"/>
        <v>2.8000000000000007</v>
      </c>
      <c r="AZ27" s="117">
        <f t="shared" si="38"/>
        <v>7.8400000000000043</v>
      </c>
      <c r="BA27" s="117">
        <f t="shared" si="39"/>
        <v>0</v>
      </c>
      <c r="BB27" s="117"/>
      <c r="BC27" s="117">
        <f t="shared" si="40"/>
        <v>0</v>
      </c>
      <c r="BD27" s="117">
        <f t="shared" si="41"/>
        <v>5.3999999999999986</v>
      </c>
      <c r="BE27" s="117">
        <f t="shared" si="42"/>
        <v>29.159999999999986</v>
      </c>
      <c r="BF27" s="117">
        <f t="shared" si="43"/>
        <v>0</v>
      </c>
      <c r="BG27" s="117"/>
      <c r="BH27" s="117">
        <f t="shared" si="44"/>
        <v>0</v>
      </c>
      <c r="BI27" s="117">
        <f t="shared" si="45"/>
        <v>6.1000000000000014</v>
      </c>
      <c r="BJ27" s="117">
        <f t="shared" si="46"/>
        <v>37.210000000000015</v>
      </c>
      <c r="BK27" s="117">
        <f t="shared" si="47"/>
        <v>0</v>
      </c>
      <c r="BL27" s="117"/>
      <c r="BM27" s="117">
        <f t="shared" si="48"/>
        <v>0</v>
      </c>
      <c r="BN27" s="117">
        <f t="shared" si="49"/>
        <v>7.4499999999999993</v>
      </c>
      <c r="BO27" s="117">
        <f t="shared" si="50"/>
        <v>55.502499999999991</v>
      </c>
      <c r="BP27" s="117">
        <f t="shared" si="51"/>
        <v>0</v>
      </c>
      <c r="BQ27" s="117"/>
      <c r="BR27" s="117">
        <f t="shared" si="52"/>
        <v>0</v>
      </c>
      <c r="BS27" s="117">
        <f t="shared" si="53"/>
        <v>8.0500000000000007</v>
      </c>
      <c r="BT27" s="117">
        <f t="shared" si="54"/>
        <v>64.802500000000009</v>
      </c>
      <c r="BU27" s="117">
        <f t="shared" si="55"/>
        <v>0</v>
      </c>
      <c r="BV27" s="117"/>
      <c r="BW27" s="117">
        <f t="shared" si="56"/>
        <v>0</v>
      </c>
      <c r="BX27" s="117">
        <f t="shared" si="57"/>
        <v>9.0500000000000007</v>
      </c>
      <c r="BY27" s="117">
        <f t="shared" si="58"/>
        <v>81.902500000000018</v>
      </c>
      <c r="BZ27" s="117">
        <f t="shared" si="59"/>
        <v>0</v>
      </c>
      <c r="CA27" s="117"/>
      <c r="CB27" s="117">
        <f t="shared" si="60"/>
        <v>0</v>
      </c>
      <c r="CC27" s="117">
        <f t="shared" si="61"/>
        <v>9.6666666666666679</v>
      </c>
      <c r="CD27" s="117">
        <f t="shared" si="62"/>
        <v>93.444444444444471</v>
      </c>
      <c r="CE27" s="117">
        <f t="shared" si="63"/>
        <v>0</v>
      </c>
      <c r="CF27" s="117"/>
      <c r="CG27" s="117">
        <f t="shared" si="64"/>
        <v>0</v>
      </c>
      <c r="CH27" s="117">
        <f t="shared" si="65"/>
        <v>10.666666666666668</v>
      </c>
      <c r="CI27" s="117">
        <f t="shared" si="66"/>
        <v>113.7777777777778</v>
      </c>
      <c r="CJ27" s="117">
        <f t="shared" si="67"/>
        <v>0</v>
      </c>
      <c r="CK27" s="117"/>
      <c r="CL27" s="117">
        <f t="shared" si="68"/>
        <v>0</v>
      </c>
      <c r="CM27" s="117">
        <f t="shared" si="69"/>
        <v>11.8</v>
      </c>
      <c r="CN27" s="117">
        <f t="shared" si="70"/>
        <v>139.24</v>
      </c>
      <c r="CO27" s="117">
        <f t="shared" si="71"/>
        <v>0</v>
      </c>
      <c r="CP27" s="117"/>
      <c r="CQ27" s="117">
        <f t="shared" si="72"/>
        <v>0</v>
      </c>
      <c r="CR27" s="117">
        <f t="shared" si="73"/>
        <v>12.931034482758619</v>
      </c>
      <c r="CS27" s="117">
        <f t="shared" si="74"/>
        <v>167.21165279429246</v>
      </c>
      <c r="CT27" s="117">
        <f t="shared" si="75"/>
        <v>0</v>
      </c>
      <c r="CU27" s="117"/>
      <c r="CV27" s="117">
        <f t="shared" si="76"/>
        <v>0</v>
      </c>
      <c r="CW27" s="117">
        <f t="shared" si="77"/>
        <v>13.433333333333334</v>
      </c>
      <c r="CX27" s="117">
        <f t="shared" si="78"/>
        <v>180.45444444444445</v>
      </c>
      <c r="CY27" s="117">
        <f t="shared" si="79"/>
        <v>0</v>
      </c>
      <c r="CZ27" s="117"/>
      <c r="DA27" s="117">
        <f t="shared" si="80"/>
        <v>0</v>
      </c>
      <c r="DB27" s="117">
        <f t="shared" si="81"/>
        <v>14.466666666666665</v>
      </c>
      <c r="DC27" s="117">
        <f t="shared" si="82"/>
        <v>209.2844444444444</v>
      </c>
      <c r="DD27" s="117">
        <f t="shared" si="83"/>
        <v>0</v>
      </c>
      <c r="DE27" s="118"/>
      <c r="DF27" s="117">
        <f t="shared" si="84"/>
        <v>0</v>
      </c>
      <c r="DG27" s="117">
        <f t="shared" si="85"/>
        <v>17.149999999999999</v>
      </c>
      <c r="DH27" s="117">
        <f t="shared" si="86"/>
        <v>294.12249999999995</v>
      </c>
      <c r="DI27" s="118">
        <f t="shared" si="87"/>
        <v>0</v>
      </c>
    </row>
    <row r="28" spans="1:113">
      <c r="A28" s="114">
        <f t="shared" si="88"/>
        <v>34</v>
      </c>
      <c r="B28" s="115" t="s">
        <v>22</v>
      </c>
      <c r="C28" s="116">
        <f t="shared" si="89"/>
        <v>34.9</v>
      </c>
      <c r="D28" s="117">
        <v>1</v>
      </c>
      <c r="E28" s="117">
        <f t="shared" si="0"/>
        <v>34.5</v>
      </c>
      <c r="F28" s="117">
        <f t="shared" si="1"/>
        <v>-1.5</v>
      </c>
      <c r="G28" s="117">
        <f t="shared" si="2"/>
        <v>2.25</v>
      </c>
      <c r="H28" s="117">
        <f t="shared" si="3"/>
        <v>2.25</v>
      </c>
      <c r="I28" s="117">
        <v>6</v>
      </c>
      <c r="J28" s="117">
        <f t="shared" si="4"/>
        <v>207</v>
      </c>
      <c r="K28" s="117">
        <f t="shared" si="5"/>
        <v>0.375</v>
      </c>
      <c r="L28" s="117">
        <f t="shared" si="6"/>
        <v>0.140625</v>
      </c>
      <c r="M28" s="117">
        <f t="shared" si="7"/>
        <v>0.84375</v>
      </c>
      <c r="N28" s="117">
        <v>2</v>
      </c>
      <c r="O28" s="117">
        <f t="shared" si="8"/>
        <v>69</v>
      </c>
      <c r="P28" s="117">
        <f t="shared" si="9"/>
        <v>1.2999999999999972</v>
      </c>
      <c r="Q28" s="117">
        <f t="shared" si="10"/>
        <v>1.6899999999999926</v>
      </c>
      <c r="R28" s="117">
        <f t="shared" si="11"/>
        <v>3.3799999999999852</v>
      </c>
      <c r="S28" s="117">
        <v>2</v>
      </c>
      <c r="T28" s="117">
        <f t="shared" si="12"/>
        <v>69</v>
      </c>
      <c r="U28" s="117">
        <f t="shared" si="13"/>
        <v>0.875</v>
      </c>
      <c r="V28" s="117">
        <f t="shared" si="14"/>
        <v>0.765625</v>
      </c>
      <c r="W28" s="117">
        <f t="shared" si="15"/>
        <v>1.53125</v>
      </c>
      <c r="X28" s="117"/>
      <c r="Y28" s="117">
        <f t="shared" si="16"/>
        <v>0</v>
      </c>
      <c r="Z28" s="117">
        <f t="shared" si="17"/>
        <v>2.6428571428571423</v>
      </c>
      <c r="AA28" s="117">
        <f t="shared" si="18"/>
        <v>6.9846938775510177</v>
      </c>
      <c r="AB28" s="117">
        <f t="shared" si="19"/>
        <v>0</v>
      </c>
      <c r="AC28" s="117"/>
      <c r="AD28" s="117">
        <f t="shared" si="20"/>
        <v>0</v>
      </c>
      <c r="AE28" s="117">
        <f t="shared" si="21"/>
        <v>4.3125</v>
      </c>
      <c r="AF28" s="117">
        <f t="shared" si="22"/>
        <v>18.59765625</v>
      </c>
      <c r="AG28" s="117">
        <f t="shared" si="23"/>
        <v>0</v>
      </c>
      <c r="AH28" s="117"/>
      <c r="AI28" s="117">
        <f t="shared" si="24"/>
        <v>0</v>
      </c>
      <c r="AJ28" s="117">
        <f t="shared" si="25"/>
        <v>5.0833333333333321</v>
      </c>
      <c r="AK28" s="117">
        <f t="shared" si="26"/>
        <v>25.840277777777764</v>
      </c>
      <c r="AL28" s="117">
        <f t="shared" si="27"/>
        <v>0</v>
      </c>
      <c r="AM28" s="117">
        <v>5</v>
      </c>
      <c r="AN28" s="117">
        <f t="shared" si="28"/>
        <v>172.5</v>
      </c>
      <c r="AO28" s="117">
        <f t="shared" si="29"/>
        <v>-0.70000000000000284</v>
      </c>
      <c r="AP28" s="117">
        <f t="shared" si="30"/>
        <v>0.49000000000000399</v>
      </c>
      <c r="AQ28" s="117">
        <f t="shared" si="31"/>
        <v>2.4500000000000197</v>
      </c>
      <c r="AR28" s="117"/>
      <c r="AS28" s="117">
        <f t="shared" si="32"/>
        <v>0</v>
      </c>
      <c r="AT28" s="117">
        <f t="shared" si="33"/>
        <v>2.3999999999999986</v>
      </c>
      <c r="AU28" s="117">
        <f t="shared" si="34"/>
        <v>5.7599999999999936</v>
      </c>
      <c r="AV28" s="117">
        <f t="shared" si="35"/>
        <v>0</v>
      </c>
      <c r="AW28" s="117"/>
      <c r="AX28" s="117">
        <f t="shared" si="36"/>
        <v>0</v>
      </c>
      <c r="AY28" s="117">
        <f t="shared" si="37"/>
        <v>3.8000000000000007</v>
      </c>
      <c r="AZ28" s="117">
        <f t="shared" si="38"/>
        <v>14.440000000000005</v>
      </c>
      <c r="BA28" s="117">
        <f t="shared" si="39"/>
        <v>0</v>
      </c>
      <c r="BB28" s="117"/>
      <c r="BC28" s="117">
        <f t="shared" si="40"/>
        <v>0</v>
      </c>
      <c r="BD28" s="117">
        <f t="shared" si="41"/>
        <v>6.3999999999999986</v>
      </c>
      <c r="BE28" s="117">
        <f t="shared" si="42"/>
        <v>40.95999999999998</v>
      </c>
      <c r="BF28" s="117">
        <f t="shared" si="43"/>
        <v>0</v>
      </c>
      <c r="BG28" s="117"/>
      <c r="BH28" s="117">
        <f t="shared" si="44"/>
        <v>0</v>
      </c>
      <c r="BI28" s="117">
        <f t="shared" si="45"/>
        <v>7.1000000000000014</v>
      </c>
      <c r="BJ28" s="117">
        <f t="shared" si="46"/>
        <v>50.410000000000018</v>
      </c>
      <c r="BK28" s="117">
        <f t="shared" si="47"/>
        <v>0</v>
      </c>
      <c r="BL28" s="117"/>
      <c r="BM28" s="117">
        <f t="shared" si="48"/>
        <v>0</v>
      </c>
      <c r="BN28" s="117">
        <f t="shared" si="49"/>
        <v>8.4499999999999993</v>
      </c>
      <c r="BO28" s="117">
        <f t="shared" si="50"/>
        <v>71.402499999999989</v>
      </c>
      <c r="BP28" s="117">
        <f t="shared" si="51"/>
        <v>0</v>
      </c>
      <c r="BQ28" s="117"/>
      <c r="BR28" s="117">
        <f t="shared" si="52"/>
        <v>0</v>
      </c>
      <c r="BS28" s="117">
        <f t="shared" si="53"/>
        <v>9.0500000000000007</v>
      </c>
      <c r="BT28" s="117">
        <f t="shared" si="54"/>
        <v>81.902500000000018</v>
      </c>
      <c r="BU28" s="117">
        <f t="shared" si="55"/>
        <v>0</v>
      </c>
      <c r="BV28" s="117"/>
      <c r="BW28" s="117">
        <f t="shared" si="56"/>
        <v>0</v>
      </c>
      <c r="BX28" s="117">
        <f t="shared" si="57"/>
        <v>10.050000000000001</v>
      </c>
      <c r="BY28" s="117">
        <f t="shared" si="58"/>
        <v>101.00250000000001</v>
      </c>
      <c r="BZ28" s="117">
        <f t="shared" si="59"/>
        <v>0</v>
      </c>
      <c r="CA28" s="117"/>
      <c r="CB28" s="117">
        <f t="shared" si="60"/>
        <v>0</v>
      </c>
      <c r="CC28" s="117">
        <f t="shared" si="61"/>
        <v>10.666666666666668</v>
      </c>
      <c r="CD28" s="117">
        <f t="shared" si="62"/>
        <v>113.7777777777778</v>
      </c>
      <c r="CE28" s="117">
        <f t="shared" si="63"/>
        <v>0</v>
      </c>
      <c r="CF28" s="117"/>
      <c r="CG28" s="117">
        <f t="shared" si="64"/>
        <v>0</v>
      </c>
      <c r="CH28" s="117">
        <f t="shared" si="65"/>
        <v>11.666666666666668</v>
      </c>
      <c r="CI28" s="117">
        <f t="shared" si="66"/>
        <v>136.11111111111114</v>
      </c>
      <c r="CJ28" s="117">
        <f t="shared" si="67"/>
        <v>0</v>
      </c>
      <c r="CK28" s="117"/>
      <c r="CL28" s="117">
        <f t="shared" si="68"/>
        <v>0</v>
      </c>
      <c r="CM28" s="117">
        <f t="shared" si="69"/>
        <v>12.8</v>
      </c>
      <c r="CN28" s="117">
        <f t="shared" si="70"/>
        <v>163.84000000000003</v>
      </c>
      <c r="CO28" s="117">
        <f t="shared" si="71"/>
        <v>0</v>
      </c>
      <c r="CP28" s="117"/>
      <c r="CQ28" s="117">
        <f t="shared" si="72"/>
        <v>0</v>
      </c>
      <c r="CR28" s="117">
        <f t="shared" si="73"/>
        <v>13.931034482758619</v>
      </c>
      <c r="CS28" s="117">
        <f t="shared" si="74"/>
        <v>194.0737217598097</v>
      </c>
      <c r="CT28" s="117">
        <f t="shared" si="75"/>
        <v>0</v>
      </c>
      <c r="CU28" s="117"/>
      <c r="CV28" s="117">
        <f t="shared" si="76"/>
        <v>0</v>
      </c>
      <c r="CW28" s="117">
        <f t="shared" si="77"/>
        <v>14.433333333333334</v>
      </c>
      <c r="CX28" s="117">
        <f t="shared" si="78"/>
        <v>208.32111111111112</v>
      </c>
      <c r="CY28" s="117">
        <f t="shared" si="79"/>
        <v>0</v>
      </c>
      <c r="CZ28" s="117"/>
      <c r="DA28" s="117">
        <f t="shared" si="80"/>
        <v>0</v>
      </c>
      <c r="DB28" s="117">
        <f t="shared" si="81"/>
        <v>15.466666666666665</v>
      </c>
      <c r="DC28" s="117">
        <f t="shared" si="82"/>
        <v>239.21777777777771</v>
      </c>
      <c r="DD28" s="117">
        <f t="shared" si="83"/>
        <v>0</v>
      </c>
      <c r="DE28" s="118"/>
      <c r="DF28" s="117">
        <f t="shared" si="84"/>
        <v>0</v>
      </c>
      <c r="DG28" s="117">
        <f t="shared" si="85"/>
        <v>18.149999999999999</v>
      </c>
      <c r="DH28" s="117">
        <f t="shared" si="86"/>
        <v>329.42249999999996</v>
      </c>
      <c r="DI28" s="118">
        <f t="shared" si="87"/>
        <v>0</v>
      </c>
    </row>
    <row r="29" spans="1:113">
      <c r="A29" s="114">
        <f t="shared" si="88"/>
        <v>35</v>
      </c>
      <c r="B29" s="115" t="s">
        <v>22</v>
      </c>
      <c r="C29" s="116">
        <f t="shared" si="89"/>
        <v>35.9</v>
      </c>
      <c r="D29" s="117">
        <v>3</v>
      </c>
      <c r="E29" s="117">
        <f t="shared" si="0"/>
        <v>106.5</v>
      </c>
      <c r="F29" s="117">
        <f t="shared" si="1"/>
        <v>-0.5</v>
      </c>
      <c r="G29" s="117">
        <f t="shared" si="2"/>
        <v>0.25</v>
      </c>
      <c r="H29" s="117">
        <f t="shared" si="3"/>
        <v>0.75</v>
      </c>
      <c r="I29" s="117"/>
      <c r="J29" s="117">
        <f t="shared" si="4"/>
        <v>0</v>
      </c>
      <c r="K29" s="117">
        <f t="shared" si="5"/>
        <v>1.375</v>
      </c>
      <c r="L29" s="117">
        <f t="shared" si="6"/>
        <v>1.890625</v>
      </c>
      <c r="M29" s="117">
        <f t="shared" si="7"/>
        <v>0</v>
      </c>
      <c r="N29" s="117"/>
      <c r="O29" s="117">
        <f t="shared" si="8"/>
        <v>0</v>
      </c>
      <c r="P29" s="117">
        <f t="shared" si="9"/>
        <v>2.2999999999999972</v>
      </c>
      <c r="Q29" s="117">
        <f t="shared" si="10"/>
        <v>5.2899999999999867</v>
      </c>
      <c r="R29" s="117">
        <f t="shared" si="11"/>
        <v>0</v>
      </c>
      <c r="S29" s="117"/>
      <c r="T29" s="117">
        <f t="shared" si="12"/>
        <v>0</v>
      </c>
      <c r="U29" s="117">
        <f t="shared" si="13"/>
        <v>1.875</v>
      </c>
      <c r="V29" s="117">
        <f t="shared" si="14"/>
        <v>3.515625</v>
      </c>
      <c r="W29" s="117">
        <f t="shared" si="15"/>
        <v>0</v>
      </c>
      <c r="X29" s="117"/>
      <c r="Y29" s="117">
        <f t="shared" si="16"/>
        <v>0</v>
      </c>
      <c r="Z29" s="117">
        <f t="shared" si="17"/>
        <v>3.6428571428571423</v>
      </c>
      <c r="AA29" s="117">
        <f t="shared" si="18"/>
        <v>13.270408163265303</v>
      </c>
      <c r="AB29" s="117">
        <f t="shared" si="19"/>
        <v>0</v>
      </c>
      <c r="AC29" s="117"/>
      <c r="AD29" s="117">
        <f t="shared" si="20"/>
        <v>0</v>
      </c>
      <c r="AE29" s="117">
        <f t="shared" si="21"/>
        <v>5.3125</v>
      </c>
      <c r="AF29" s="117">
        <f t="shared" si="22"/>
        <v>28.22265625</v>
      </c>
      <c r="AG29" s="117">
        <f t="shared" si="23"/>
        <v>0</v>
      </c>
      <c r="AH29" s="117"/>
      <c r="AI29" s="117">
        <f t="shared" si="24"/>
        <v>0</v>
      </c>
      <c r="AJ29" s="117">
        <f t="shared" si="25"/>
        <v>6.0833333333333321</v>
      </c>
      <c r="AK29" s="117">
        <f t="shared" si="26"/>
        <v>37.006944444444429</v>
      </c>
      <c r="AL29" s="117">
        <f t="shared" si="27"/>
        <v>0</v>
      </c>
      <c r="AM29" s="117">
        <v>1</v>
      </c>
      <c r="AN29" s="117">
        <f t="shared" si="28"/>
        <v>35.5</v>
      </c>
      <c r="AO29" s="117">
        <f t="shared" si="29"/>
        <v>0.29999999999999716</v>
      </c>
      <c r="AP29" s="117">
        <f t="shared" si="30"/>
        <v>8.999999999999829E-2</v>
      </c>
      <c r="AQ29" s="117">
        <f t="shared" si="31"/>
        <v>8.999999999999829E-2</v>
      </c>
      <c r="AR29" s="117"/>
      <c r="AS29" s="117">
        <f t="shared" si="32"/>
        <v>0</v>
      </c>
      <c r="AT29" s="117">
        <f t="shared" si="33"/>
        <v>3.3999999999999986</v>
      </c>
      <c r="AU29" s="117">
        <f t="shared" si="34"/>
        <v>11.55999999999999</v>
      </c>
      <c r="AV29" s="117">
        <f t="shared" si="35"/>
        <v>0</v>
      </c>
      <c r="AW29" s="117"/>
      <c r="AX29" s="117">
        <f t="shared" si="36"/>
        <v>0</v>
      </c>
      <c r="AY29" s="117">
        <f t="shared" si="37"/>
        <v>4.8000000000000007</v>
      </c>
      <c r="AZ29" s="117">
        <f t="shared" si="38"/>
        <v>23.040000000000006</v>
      </c>
      <c r="BA29" s="117">
        <f t="shared" si="39"/>
        <v>0</v>
      </c>
      <c r="BB29" s="117"/>
      <c r="BC29" s="117">
        <f t="shared" si="40"/>
        <v>0</v>
      </c>
      <c r="BD29" s="117">
        <f t="shared" si="41"/>
        <v>7.3999999999999986</v>
      </c>
      <c r="BE29" s="117">
        <f t="shared" si="42"/>
        <v>54.759999999999977</v>
      </c>
      <c r="BF29" s="117">
        <f t="shared" si="43"/>
        <v>0</v>
      </c>
      <c r="BG29" s="117"/>
      <c r="BH29" s="117">
        <f t="shared" si="44"/>
        <v>0</v>
      </c>
      <c r="BI29" s="117">
        <f t="shared" si="45"/>
        <v>8.1000000000000014</v>
      </c>
      <c r="BJ29" s="117">
        <f t="shared" si="46"/>
        <v>65.610000000000028</v>
      </c>
      <c r="BK29" s="117">
        <f t="shared" si="47"/>
        <v>0</v>
      </c>
      <c r="BL29" s="117"/>
      <c r="BM29" s="117">
        <f t="shared" si="48"/>
        <v>0</v>
      </c>
      <c r="BN29" s="117">
        <f t="shared" si="49"/>
        <v>9.4499999999999993</v>
      </c>
      <c r="BO29" s="117">
        <f t="shared" si="50"/>
        <v>89.302499999999981</v>
      </c>
      <c r="BP29" s="117">
        <f t="shared" si="51"/>
        <v>0</v>
      </c>
      <c r="BQ29" s="117"/>
      <c r="BR29" s="117">
        <f t="shared" si="52"/>
        <v>0</v>
      </c>
      <c r="BS29" s="117">
        <f t="shared" si="53"/>
        <v>10.050000000000001</v>
      </c>
      <c r="BT29" s="117">
        <f t="shared" si="54"/>
        <v>101.00250000000001</v>
      </c>
      <c r="BU29" s="117">
        <f t="shared" si="55"/>
        <v>0</v>
      </c>
      <c r="BV29" s="117"/>
      <c r="BW29" s="117">
        <f t="shared" si="56"/>
        <v>0</v>
      </c>
      <c r="BX29" s="117">
        <f t="shared" si="57"/>
        <v>11.05</v>
      </c>
      <c r="BY29" s="117">
        <f t="shared" si="58"/>
        <v>122.10250000000002</v>
      </c>
      <c r="BZ29" s="117">
        <f t="shared" si="59"/>
        <v>0</v>
      </c>
      <c r="CA29" s="117"/>
      <c r="CB29" s="117">
        <f t="shared" si="60"/>
        <v>0</v>
      </c>
      <c r="CC29" s="117">
        <f t="shared" si="61"/>
        <v>11.666666666666668</v>
      </c>
      <c r="CD29" s="117">
        <f t="shared" si="62"/>
        <v>136.11111111111114</v>
      </c>
      <c r="CE29" s="117">
        <f t="shared" si="63"/>
        <v>0</v>
      </c>
      <c r="CF29" s="117"/>
      <c r="CG29" s="117">
        <f t="shared" si="64"/>
        <v>0</v>
      </c>
      <c r="CH29" s="117">
        <f t="shared" si="65"/>
        <v>12.666666666666668</v>
      </c>
      <c r="CI29" s="117">
        <f t="shared" si="66"/>
        <v>160.44444444444449</v>
      </c>
      <c r="CJ29" s="117">
        <f t="shared" si="67"/>
        <v>0</v>
      </c>
      <c r="CK29" s="117"/>
      <c r="CL29" s="117">
        <f t="shared" si="68"/>
        <v>0</v>
      </c>
      <c r="CM29" s="117">
        <f t="shared" si="69"/>
        <v>13.8</v>
      </c>
      <c r="CN29" s="117">
        <f t="shared" si="70"/>
        <v>190.44000000000003</v>
      </c>
      <c r="CO29" s="117">
        <f t="shared" si="71"/>
        <v>0</v>
      </c>
      <c r="CP29" s="117"/>
      <c r="CQ29" s="117">
        <f t="shared" si="72"/>
        <v>0</v>
      </c>
      <c r="CR29" s="117">
        <f t="shared" si="73"/>
        <v>14.931034482758619</v>
      </c>
      <c r="CS29" s="117">
        <f t="shared" si="74"/>
        <v>222.93579072532694</v>
      </c>
      <c r="CT29" s="117">
        <f t="shared" si="75"/>
        <v>0</v>
      </c>
      <c r="CU29" s="117"/>
      <c r="CV29" s="117">
        <f t="shared" si="76"/>
        <v>0</v>
      </c>
      <c r="CW29" s="117">
        <f t="shared" si="77"/>
        <v>15.433333333333334</v>
      </c>
      <c r="CX29" s="117">
        <f t="shared" si="78"/>
        <v>238.1877777777778</v>
      </c>
      <c r="CY29" s="117">
        <f t="shared" si="79"/>
        <v>0</v>
      </c>
      <c r="CZ29" s="117"/>
      <c r="DA29" s="117">
        <f t="shared" si="80"/>
        <v>0</v>
      </c>
      <c r="DB29" s="117">
        <f t="shared" si="81"/>
        <v>16.466666666666665</v>
      </c>
      <c r="DC29" s="117">
        <f t="shared" si="82"/>
        <v>271.15111111111105</v>
      </c>
      <c r="DD29" s="117">
        <f t="shared" si="83"/>
        <v>0</v>
      </c>
      <c r="DE29" s="118"/>
      <c r="DF29" s="117">
        <f t="shared" si="84"/>
        <v>0</v>
      </c>
      <c r="DG29" s="117">
        <f t="shared" si="85"/>
        <v>19.149999999999999</v>
      </c>
      <c r="DH29" s="117">
        <f t="shared" si="86"/>
        <v>366.72249999999997</v>
      </c>
      <c r="DI29" s="118">
        <f t="shared" si="87"/>
        <v>0</v>
      </c>
    </row>
    <row r="30" spans="1:113">
      <c r="A30" s="114">
        <f t="shared" si="88"/>
        <v>36</v>
      </c>
      <c r="B30" s="115" t="s">
        <v>22</v>
      </c>
      <c r="C30" s="116">
        <f t="shared" si="89"/>
        <v>36.9</v>
      </c>
      <c r="D30" s="117">
        <v>1</v>
      </c>
      <c r="E30" s="117">
        <f t="shared" si="0"/>
        <v>36.5</v>
      </c>
      <c r="F30" s="117">
        <f t="shared" si="1"/>
        <v>0.5</v>
      </c>
      <c r="G30" s="117">
        <f t="shared" si="2"/>
        <v>0.25</v>
      </c>
      <c r="H30" s="117">
        <f t="shared" si="3"/>
        <v>0.25</v>
      </c>
      <c r="I30" s="117"/>
      <c r="J30" s="117">
        <f t="shared" si="4"/>
        <v>0</v>
      </c>
      <c r="K30" s="117">
        <f t="shared" si="5"/>
        <v>2.375</v>
      </c>
      <c r="L30" s="117">
        <f t="shared" si="6"/>
        <v>5.640625</v>
      </c>
      <c r="M30" s="117">
        <f t="shared" si="7"/>
        <v>0</v>
      </c>
      <c r="N30" s="117"/>
      <c r="O30" s="117">
        <f t="shared" si="8"/>
        <v>0</v>
      </c>
      <c r="P30" s="117">
        <f t="shared" si="9"/>
        <v>3.2999999999999972</v>
      </c>
      <c r="Q30" s="117">
        <f t="shared" si="10"/>
        <v>10.889999999999981</v>
      </c>
      <c r="R30" s="117">
        <f t="shared" si="11"/>
        <v>0</v>
      </c>
      <c r="S30" s="117"/>
      <c r="T30" s="117">
        <f t="shared" si="12"/>
        <v>0</v>
      </c>
      <c r="U30" s="117">
        <f t="shared" si="13"/>
        <v>2.875</v>
      </c>
      <c r="V30" s="117">
        <f t="shared" si="14"/>
        <v>8.265625</v>
      </c>
      <c r="W30" s="117">
        <f t="shared" si="15"/>
        <v>0</v>
      </c>
      <c r="X30" s="117"/>
      <c r="Y30" s="117">
        <f t="shared" si="16"/>
        <v>0</v>
      </c>
      <c r="Z30" s="117">
        <f t="shared" si="17"/>
        <v>4.6428571428571423</v>
      </c>
      <c r="AA30" s="117">
        <f t="shared" si="18"/>
        <v>21.556122448979586</v>
      </c>
      <c r="AB30" s="117">
        <f t="shared" si="19"/>
        <v>0</v>
      </c>
      <c r="AC30" s="117"/>
      <c r="AD30" s="117">
        <f t="shared" si="20"/>
        <v>0</v>
      </c>
      <c r="AE30" s="117">
        <f t="shared" si="21"/>
        <v>6.3125</v>
      </c>
      <c r="AF30" s="117">
        <f t="shared" si="22"/>
        <v>39.84765625</v>
      </c>
      <c r="AG30" s="117">
        <f t="shared" si="23"/>
        <v>0</v>
      </c>
      <c r="AH30" s="117"/>
      <c r="AI30" s="117">
        <f t="shared" si="24"/>
        <v>0</v>
      </c>
      <c r="AJ30" s="117">
        <f t="shared" si="25"/>
        <v>7.0833333333333321</v>
      </c>
      <c r="AK30" s="117">
        <f t="shared" si="26"/>
        <v>50.173611111111093</v>
      </c>
      <c r="AL30" s="117">
        <f t="shared" si="27"/>
        <v>0</v>
      </c>
      <c r="AM30" s="117">
        <v>1</v>
      </c>
      <c r="AN30" s="117">
        <f t="shared" si="28"/>
        <v>36.5</v>
      </c>
      <c r="AO30" s="117">
        <f t="shared" si="29"/>
        <v>1.2999999999999972</v>
      </c>
      <c r="AP30" s="117">
        <f t="shared" si="30"/>
        <v>1.6899999999999926</v>
      </c>
      <c r="AQ30" s="117">
        <f t="shared" si="31"/>
        <v>1.6899999999999926</v>
      </c>
      <c r="AR30" s="117"/>
      <c r="AS30" s="117">
        <f t="shared" si="32"/>
        <v>0</v>
      </c>
      <c r="AT30" s="117">
        <f t="shared" si="33"/>
        <v>4.3999999999999986</v>
      </c>
      <c r="AU30" s="117">
        <f t="shared" si="34"/>
        <v>19.359999999999989</v>
      </c>
      <c r="AV30" s="117">
        <f t="shared" si="35"/>
        <v>0</v>
      </c>
      <c r="AW30" s="117"/>
      <c r="AX30" s="117">
        <f t="shared" si="36"/>
        <v>0</v>
      </c>
      <c r="AY30" s="117">
        <f t="shared" si="37"/>
        <v>5.8000000000000007</v>
      </c>
      <c r="AZ30" s="117">
        <f t="shared" si="38"/>
        <v>33.640000000000008</v>
      </c>
      <c r="BA30" s="117">
        <f t="shared" si="39"/>
        <v>0</v>
      </c>
      <c r="BB30" s="117"/>
      <c r="BC30" s="117">
        <f t="shared" si="40"/>
        <v>0</v>
      </c>
      <c r="BD30" s="117">
        <f t="shared" si="41"/>
        <v>8.3999999999999986</v>
      </c>
      <c r="BE30" s="117">
        <f t="shared" si="42"/>
        <v>70.559999999999974</v>
      </c>
      <c r="BF30" s="117">
        <f t="shared" si="43"/>
        <v>0</v>
      </c>
      <c r="BG30" s="117"/>
      <c r="BH30" s="117">
        <f t="shared" si="44"/>
        <v>0</v>
      </c>
      <c r="BI30" s="117">
        <f t="shared" si="45"/>
        <v>9.1000000000000014</v>
      </c>
      <c r="BJ30" s="117">
        <f t="shared" si="46"/>
        <v>82.810000000000031</v>
      </c>
      <c r="BK30" s="117">
        <f t="shared" si="47"/>
        <v>0</v>
      </c>
      <c r="BL30" s="117"/>
      <c r="BM30" s="117">
        <f t="shared" si="48"/>
        <v>0</v>
      </c>
      <c r="BN30" s="117">
        <f t="shared" si="49"/>
        <v>10.45</v>
      </c>
      <c r="BO30" s="117">
        <f t="shared" si="50"/>
        <v>109.20249999999999</v>
      </c>
      <c r="BP30" s="117">
        <f t="shared" si="51"/>
        <v>0</v>
      </c>
      <c r="BQ30" s="117"/>
      <c r="BR30" s="117">
        <f t="shared" si="52"/>
        <v>0</v>
      </c>
      <c r="BS30" s="117">
        <f t="shared" si="53"/>
        <v>11.05</v>
      </c>
      <c r="BT30" s="117">
        <f t="shared" si="54"/>
        <v>122.10250000000002</v>
      </c>
      <c r="BU30" s="117">
        <f t="shared" si="55"/>
        <v>0</v>
      </c>
      <c r="BV30" s="117"/>
      <c r="BW30" s="117">
        <f t="shared" si="56"/>
        <v>0</v>
      </c>
      <c r="BX30" s="117">
        <f t="shared" si="57"/>
        <v>12.05</v>
      </c>
      <c r="BY30" s="117">
        <f t="shared" si="58"/>
        <v>145.20250000000001</v>
      </c>
      <c r="BZ30" s="117">
        <f t="shared" si="59"/>
        <v>0</v>
      </c>
      <c r="CA30" s="117"/>
      <c r="CB30" s="117">
        <f t="shared" si="60"/>
        <v>0</v>
      </c>
      <c r="CC30" s="117">
        <f t="shared" si="61"/>
        <v>12.666666666666668</v>
      </c>
      <c r="CD30" s="117">
        <f t="shared" si="62"/>
        <v>160.44444444444449</v>
      </c>
      <c r="CE30" s="117">
        <f t="shared" si="63"/>
        <v>0</v>
      </c>
      <c r="CF30" s="117"/>
      <c r="CG30" s="117">
        <f t="shared" si="64"/>
        <v>0</v>
      </c>
      <c r="CH30" s="117">
        <f t="shared" si="65"/>
        <v>13.666666666666668</v>
      </c>
      <c r="CI30" s="117">
        <f t="shared" si="66"/>
        <v>186.7777777777778</v>
      </c>
      <c r="CJ30" s="117">
        <f t="shared" si="67"/>
        <v>0</v>
      </c>
      <c r="CK30" s="117"/>
      <c r="CL30" s="117">
        <f t="shared" si="68"/>
        <v>0</v>
      </c>
      <c r="CM30" s="117">
        <f t="shared" si="69"/>
        <v>14.8</v>
      </c>
      <c r="CN30" s="117">
        <f t="shared" si="70"/>
        <v>219.04000000000002</v>
      </c>
      <c r="CO30" s="117">
        <f t="shared" si="71"/>
        <v>0</v>
      </c>
      <c r="CP30" s="117"/>
      <c r="CQ30" s="117">
        <f t="shared" si="72"/>
        <v>0</v>
      </c>
      <c r="CR30" s="117">
        <f t="shared" si="73"/>
        <v>15.931034482758619</v>
      </c>
      <c r="CS30" s="117">
        <f t="shared" si="74"/>
        <v>253.79785969084418</v>
      </c>
      <c r="CT30" s="117">
        <f t="shared" si="75"/>
        <v>0</v>
      </c>
      <c r="CU30" s="117"/>
      <c r="CV30" s="117">
        <f t="shared" si="76"/>
        <v>0</v>
      </c>
      <c r="CW30" s="117">
        <f t="shared" si="77"/>
        <v>16.433333333333334</v>
      </c>
      <c r="CX30" s="117">
        <f t="shared" si="78"/>
        <v>270.05444444444447</v>
      </c>
      <c r="CY30" s="117">
        <f t="shared" si="79"/>
        <v>0</v>
      </c>
      <c r="CZ30" s="117"/>
      <c r="DA30" s="117">
        <f t="shared" si="80"/>
        <v>0</v>
      </c>
      <c r="DB30" s="117">
        <f t="shared" si="81"/>
        <v>17.466666666666665</v>
      </c>
      <c r="DC30" s="117">
        <f t="shared" si="82"/>
        <v>305.08444444444439</v>
      </c>
      <c r="DD30" s="117">
        <f t="shared" si="83"/>
        <v>0</v>
      </c>
      <c r="DE30" s="118"/>
      <c r="DF30" s="117">
        <f t="shared" si="84"/>
        <v>0</v>
      </c>
      <c r="DG30" s="117">
        <f t="shared" si="85"/>
        <v>20.149999999999999</v>
      </c>
      <c r="DH30" s="117">
        <f t="shared" si="86"/>
        <v>406.02249999999992</v>
      </c>
      <c r="DI30" s="118">
        <f t="shared" si="87"/>
        <v>0</v>
      </c>
    </row>
    <row r="31" spans="1:113">
      <c r="A31" s="114">
        <f t="shared" si="88"/>
        <v>37</v>
      </c>
      <c r="B31" s="115" t="s">
        <v>22</v>
      </c>
      <c r="C31" s="116">
        <f t="shared" si="89"/>
        <v>37.9</v>
      </c>
      <c r="D31" s="117"/>
      <c r="E31" s="117">
        <f t="shared" si="0"/>
        <v>0</v>
      </c>
      <c r="F31" s="117">
        <f t="shared" si="1"/>
        <v>1.5</v>
      </c>
      <c r="G31" s="117">
        <f t="shared" si="2"/>
        <v>2.25</v>
      </c>
      <c r="H31" s="117">
        <f t="shared" si="3"/>
        <v>0</v>
      </c>
      <c r="I31" s="117"/>
      <c r="J31" s="117">
        <f t="shared" si="4"/>
        <v>0</v>
      </c>
      <c r="K31" s="117">
        <f t="shared" si="5"/>
        <v>3.375</v>
      </c>
      <c r="L31" s="117">
        <f t="shared" si="6"/>
        <v>11.390625</v>
      </c>
      <c r="M31" s="117">
        <f t="shared" si="7"/>
        <v>0</v>
      </c>
      <c r="N31" s="117"/>
      <c r="O31" s="117">
        <f t="shared" si="8"/>
        <v>0</v>
      </c>
      <c r="P31" s="117">
        <f t="shared" si="9"/>
        <v>4.2999999999999972</v>
      </c>
      <c r="Q31" s="117">
        <f t="shared" si="10"/>
        <v>18.489999999999977</v>
      </c>
      <c r="R31" s="117">
        <f t="shared" si="11"/>
        <v>0</v>
      </c>
      <c r="S31" s="117"/>
      <c r="T31" s="117">
        <f t="shared" si="12"/>
        <v>0</v>
      </c>
      <c r="U31" s="117">
        <f t="shared" si="13"/>
        <v>3.875</v>
      </c>
      <c r="V31" s="117">
        <f t="shared" si="14"/>
        <v>15.015625</v>
      </c>
      <c r="W31" s="117">
        <f t="shared" si="15"/>
        <v>0</v>
      </c>
      <c r="X31" s="117"/>
      <c r="Y31" s="117">
        <f t="shared" si="16"/>
        <v>0</v>
      </c>
      <c r="Z31" s="117">
        <f t="shared" si="17"/>
        <v>5.6428571428571423</v>
      </c>
      <c r="AA31" s="117">
        <f t="shared" si="18"/>
        <v>31.841836734693871</v>
      </c>
      <c r="AB31" s="117">
        <f t="shared" si="19"/>
        <v>0</v>
      </c>
      <c r="AC31" s="117"/>
      <c r="AD31" s="117">
        <f t="shared" si="20"/>
        <v>0</v>
      </c>
      <c r="AE31" s="117">
        <f t="shared" si="21"/>
        <v>7.3125</v>
      </c>
      <c r="AF31" s="117">
        <f t="shared" si="22"/>
        <v>53.47265625</v>
      </c>
      <c r="AG31" s="117">
        <f t="shared" si="23"/>
        <v>0</v>
      </c>
      <c r="AH31" s="117"/>
      <c r="AI31" s="117">
        <f t="shared" si="24"/>
        <v>0</v>
      </c>
      <c r="AJ31" s="117">
        <f t="shared" si="25"/>
        <v>8.0833333333333321</v>
      </c>
      <c r="AK31" s="117">
        <f t="shared" si="26"/>
        <v>65.340277777777757</v>
      </c>
      <c r="AL31" s="117">
        <f t="shared" si="27"/>
        <v>0</v>
      </c>
      <c r="AM31" s="117"/>
      <c r="AN31" s="117">
        <f t="shared" si="28"/>
        <v>0</v>
      </c>
      <c r="AO31" s="117">
        <f t="shared" si="29"/>
        <v>2.2999999999999972</v>
      </c>
      <c r="AP31" s="117">
        <f t="shared" si="30"/>
        <v>5.2899999999999867</v>
      </c>
      <c r="AQ31" s="117">
        <f t="shared" si="31"/>
        <v>0</v>
      </c>
      <c r="AR31" s="117"/>
      <c r="AS31" s="117">
        <f t="shared" si="32"/>
        <v>0</v>
      </c>
      <c r="AT31" s="117">
        <f t="shared" si="33"/>
        <v>5.3999999999999986</v>
      </c>
      <c r="AU31" s="117">
        <f t="shared" si="34"/>
        <v>29.159999999999986</v>
      </c>
      <c r="AV31" s="117">
        <f t="shared" si="35"/>
        <v>0</v>
      </c>
      <c r="AW31" s="117"/>
      <c r="AX31" s="117">
        <f t="shared" si="36"/>
        <v>0</v>
      </c>
      <c r="AY31" s="117">
        <f t="shared" si="37"/>
        <v>6.8000000000000007</v>
      </c>
      <c r="AZ31" s="117">
        <f t="shared" si="38"/>
        <v>46.240000000000009</v>
      </c>
      <c r="BA31" s="117">
        <f t="shared" si="39"/>
        <v>0</v>
      </c>
      <c r="BB31" s="117"/>
      <c r="BC31" s="117">
        <f t="shared" si="40"/>
        <v>0</v>
      </c>
      <c r="BD31" s="117">
        <f t="shared" si="41"/>
        <v>9.3999999999999986</v>
      </c>
      <c r="BE31" s="117">
        <f t="shared" si="42"/>
        <v>88.359999999999971</v>
      </c>
      <c r="BF31" s="117">
        <f t="shared" si="43"/>
        <v>0</v>
      </c>
      <c r="BG31" s="117"/>
      <c r="BH31" s="117">
        <f t="shared" si="44"/>
        <v>0</v>
      </c>
      <c r="BI31" s="117">
        <f t="shared" si="45"/>
        <v>10.100000000000001</v>
      </c>
      <c r="BJ31" s="117">
        <f t="shared" si="46"/>
        <v>102.01000000000003</v>
      </c>
      <c r="BK31" s="117">
        <f t="shared" si="47"/>
        <v>0</v>
      </c>
      <c r="BL31" s="117"/>
      <c r="BM31" s="117">
        <f t="shared" si="48"/>
        <v>0</v>
      </c>
      <c r="BN31" s="117">
        <f t="shared" si="49"/>
        <v>11.45</v>
      </c>
      <c r="BO31" s="117">
        <f t="shared" si="50"/>
        <v>131.10249999999999</v>
      </c>
      <c r="BP31" s="117">
        <f t="shared" si="51"/>
        <v>0</v>
      </c>
      <c r="BQ31" s="117"/>
      <c r="BR31" s="117">
        <f t="shared" si="52"/>
        <v>0</v>
      </c>
      <c r="BS31" s="117">
        <f t="shared" si="53"/>
        <v>12.05</v>
      </c>
      <c r="BT31" s="117">
        <f t="shared" si="54"/>
        <v>145.20250000000001</v>
      </c>
      <c r="BU31" s="117">
        <f t="shared" si="55"/>
        <v>0</v>
      </c>
      <c r="BV31" s="117"/>
      <c r="BW31" s="117">
        <f t="shared" si="56"/>
        <v>0</v>
      </c>
      <c r="BX31" s="117">
        <f t="shared" si="57"/>
        <v>13.05</v>
      </c>
      <c r="BY31" s="117">
        <f t="shared" si="58"/>
        <v>170.30250000000001</v>
      </c>
      <c r="BZ31" s="117">
        <f t="shared" si="59"/>
        <v>0</v>
      </c>
      <c r="CA31" s="117"/>
      <c r="CB31" s="117">
        <f t="shared" si="60"/>
        <v>0</v>
      </c>
      <c r="CC31" s="117">
        <f t="shared" si="61"/>
        <v>13.666666666666668</v>
      </c>
      <c r="CD31" s="117">
        <f t="shared" si="62"/>
        <v>186.7777777777778</v>
      </c>
      <c r="CE31" s="117">
        <f t="shared" si="63"/>
        <v>0</v>
      </c>
      <c r="CF31" s="117"/>
      <c r="CG31" s="117">
        <f t="shared" si="64"/>
        <v>0</v>
      </c>
      <c r="CH31" s="117">
        <f t="shared" si="65"/>
        <v>14.666666666666668</v>
      </c>
      <c r="CI31" s="117">
        <f t="shared" si="66"/>
        <v>215.11111111111114</v>
      </c>
      <c r="CJ31" s="117">
        <f t="shared" si="67"/>
        <v>0</v>
      </c>
      <c r="CK31" s="117"/>
      <c r="CL31" s="117">
        <f t="shared" si="68"/>
        <v>0</v>
      </c>
      <c r="CM31" s="117">
        <f t="shared" si="69"/>
        <v>15.8</v>
      </c>
      <c r="CN31" s="117">
        <f t="shared" si="70"/>
        <v>249.64000000000001</v>
      </c>
      <c r="CO31" s="117">
        <f t="shared" si="71"/>
        <v>0</v>
      </c>
      <c r="CP31" s="117"/>
      <c r="CQ31" s="117">
        <f t="shared" si="72"/>
        <v>0</v>
      </c>
      <c r="CR31" s="117">
        <f t="shared" si="73"/>
        <v>16.931034482758619</v>
      </c>
      <c r="CS31" s="117">
        <f t="shared" si="74"/>
        <v>286.65992865636144</v>
      </c>
      <c r="CT31" s="117">
        <f t="shared" si="75"/>
        <v>0</v>
      </c>
      <c r="CU31" s="117"/>
      <c r="CV31" s="117">
        <f t="shared" si="76"/>
        <v>0</v>
      </c>
      <c r="CW31" s="117">
        <f t="shared" si="77"/>
        <v>17.433333333333334</v>
      </c>
      <c r="CX31" s="117">
        <f t="shared" si="78"/>
        <v>303.92111111111114</v>
      </c>
      <c r="CY31" s="117">
        <f t="shared" si="79"/>
        <v>0</v>
      </c>
      <c r="CZ31" s="117"/>
      <c r="DA31" s="117">
        <f t="shared" si="80"/>
        <v>0</v>
      </c>
      <c r="DB31" s="117">
        <f t="shared" si="81"/>
        <v>18.466666666666665</v>
      </c>
      <c r="DC31" s="117">
        <f t="shared" si="82"/>
        <v>341.01777777777772</v>
      </c>
      <c r="DD31" s="117">
        <f t="shared" si="83"/>
        <v>0</v>
      </c>
      <c r="DE31" s="118"/>
      <c r="DF31" s="117">
        <f t="shared" si="84"/>
        <v>0</v>
      </c>
      <c r="DG31" s="117">
        <f t="shared" si="85"/>
        <v>21.15</v>
      </c>
      <c r="DH31" s="117">
        <f t="shared" si="86"/>
        <v>447.32249999999993</v>
      </c>
      <c r="DI31" s="118">
        <f t="shared" si="87"/>
        <v>0</v>
      </c>
    </row>
    <row r="32" spans="1:113">
      <c r="A32" s="114">
        <f t="shared" si="88"/>
        <v>38</v>
      </c>
      <c r="B32" s="115" t="s">
        <v>22</v>
      </c>
      <c r="C32" s="116">
        <f t="shared" si="89"/>
        <v>38.9</v>
      </c>
      <c r="D32" s="117">
        <v>1</v>
      </c>
      <c r="E32" s="117">
        <f t="shared" si="0"/>
        <v>38.5</v>
      </c>
      <c r="F32" s="117">
        <f t="shared" si="1"/>
        <v>2.5</v>
      </c>
      <c r="G32" s="117">
        <f t="shared" si="2"/>
        <v>6.25</v>
      </c>
      <c r="H32" s="117">
        <f t="shared" si="3"/>
        <v>6.25</v>
      </c>
      <c r="I32" s="117"/>
      <c r="J32" s="117">
        <f t="shared" si="4"/>
        <v>0</v>
      </c>
      <c r="K32" s="117">
        <f t="shared" si="5"/>
        <v>4.375</v>
      </c>
      <c r="L32" s="117">
        <f t="shared" si="6"/>
        <v>19.140625</v>
      </c>
      <c r="M32" s="117">
        <f t="shared" si="7"/>
        <v>0</v>
      </c>
      <c r="N32" s="117"/>
      <c r="O32" s="117">
        <f t="shared" si="8"/>
        <v>0</v>
      </c>
      <c r="P32" s="117">
        <f t="shared" si="9"/>
        <v>5.2999999999999972</v>
      </c>
      <c r="Q32" s="117">
        <f t="shared" si="10"/>
        <v>28.089999999999971</v>
      </c>
      <c r="R32" s="117">
        <f t="shared" si="11"/>
        <v>0</v>
      </c>
      <c r="S32" s="117"/>
      <c r="T32" s="117">
        <f t="shared" si="12"/>
        <v>0</v>
      </c>
      <c r="U32" s="117">
        <f t="shared" si="13"/>
        <v>4.875</v>
      </c>
      <c r="V32" s="117">
        <f t="shared" si="14"/>
        <v>23.765625</v>
      </c>
      <c r="W32" s="117">
        <f t="shared" si="15"/>
        <v>0</v>
      </c>
      <c r="X32" s="117"/>
      <c r="Y32" s="117">
        <f t="shared" si="16"/>
        <v>0</v>
      </c>
      <c r="Z32" s="117">
        <f t="shared" si="17"/>
        <v>6.6428571428571423</v>
      </c>
      <c r="AA32" s="117">
        <f t="shared" si="18"/>
        <v>44.127551020408156</v>
      </c>
      <c r="AB32" s="117">
        <f t="shared" si="19"/>
        <v>0</v>
      </c>
      <c r="AC32" s="117"/>
      <c r="AD32" s="117">
        <f t="shared" si="20"/>
        <v>0</v>
      </c>
      <c r="AE32" s="117">
        <f t="shared" si="21"/>
        <v>8.3125</v>
      </c>
      <c r="AF32" s="117">
        <f t="shared" si="22"/>
        <v>69.09765625</v>
      </c>
      <c r="AG32" s="117">
        <f t="shared" si="23"/>
        <v>0</v>
      </c>
      <c r="AH32" s="117"/>
      <c r="AI32" s="117">
        <f t="shared" si="24"/>
        <v>0</v>
      </c>
      <c r="AJ32" s="117">
        <f t="shared" si="25"/>
        <v>9.0833333333333321</v>
      </c>
      <c r="AK32" s="117">
        <f t="shared" si="26"/>
        <v>82.506944444444429</v>
      </c>
      <c r="AL32" s="117">
        <f t="shared" si="27"/>
        <v>0</v>
      </c>
      <c r="AM32" s="117"/>
      <c r="AN32" s="117">
        <f t="shared" si="28"/>
        <v>0</v>
      </c>
      <c r="AO32" s="117">
        <f t="shared" si="29"/>
        <v>3.2999999999999972</v>
      </c>
      <c r="AP32" s="117">
        <f t="shared" si="30"/>
        <v>10.889999999999981</v>
      </c>
      <c r="AQ32" s="117">
        <f t="shared" si="31"/>
        <v>0</v>
      </c>
      <c r="AR32" s="117"/>
      <c r="AS32" s="117">
        <f t="shared" si="32"/>
        <v>0</v>
      </c>
      <c r="AT32" s="117">
        <f t="shared" si="33"/>
        <v>6.3999999999999986</v>
      </c>
      <c r="AU32" s="117">
        <f t="shared" si="34"/>
        <v>40.95999999999998</v>
      </c>
      <c r="AV32" s="117">
        <f t="shared" si="35"/>
        <v>0</v>
      </c>
      <c r="AW32" s="117"/>
      <c r="AX32" s="117">
        <f t="shared" si="36"/>
        <v>0</v>
      </c>
      <c r="AY32" s="117">
        <f t="shared" si="37"/>
        <v>7.8000000000000007</v>
      </c>
      <c r="AZ32" s="117">
        <f t="shared" si="38"/>
        <v>60.840000000000011</v>
      </c>
      <c r="BA32" s="117">
        <f t="shared" si="39"/>
        <v>0</v>
      </c>
      <c r="BB32" s="117"/>
      <c r="BC32" s="117">
        <f t="shared" si="40"/>
        <v>0</v>
      </c>
      <c r="BD32" s="117">
        <f t="shared" si="41"/>
        <v>10.399999999999999</v>
      </c>
      <c r="BE32" s="117">
        <f t="shared" si="42"/>
        <v>108.15999999999997</v>
      </c>
      <c r="BF32" s="117">
        <f t="shared" si="43"/>
        <v>0</v>
      </c>
      <c r="BG32" s="117"/>
      <c r="BH32" s="117">
        <f t="shared" si="44"/>
        <v>0</v>
      </c>
      <c r="BI32" s="117">
        <f t="shared" si="45"/>
        <v>11.100000000000001</v>
      </c>
      <c r="BJ32" s="117">
        <f t="shared" si="46"/>
        <v>123.21000000000004</v>
      </c>
      <c r="BK32" s="117">
        <f t="shared" si="47"/>
        <v>0</v>
      </c>
      <c r="BL32" s="117"/>
      <c r="BM32" s="117">
        <f t="shared" si="48"/>
        <v>0</v>
      </c>
      <c r="BN32" s="117">
        <f t="shared" si="49"/>
        <v>12.45</v>
      </c>
      <c r="BO32" s="117">
        <f t="shared" si="50"/>
        <v>155.00249999999997</v>
      </c>
      <c r="BP32" s="117">
        <f t="shared" si="51"/>
        <v>0</v>
      </c>
      <c r="BQ32" s="117"/>
      <c r="BR32" s="117">
        <f t="shared" si="52"/>
        <v>0</v>
      </c>
      <c r="BS32" s="117">
        <f t="shared" si="53"/>
        <v>13.05</v>
      </c>
      <c r="BT32" s="117">
        <f t="shared" si="54"/>
        <v>170.30250000000001</v>
      </c>
      <c r="BU32" s="117">
        <f t="shared" si="55"/>
        <v>0</v>
      </c>
      <c r="BV32" s="117"/>
      <c r="BW32" s="117">
        <f t="shared" si="56"/>
        <v>0</v>
      </c>
      <c r="BX32" s="117">
        <f t="shared" si="57"/>
        <v>14.05</v>
      </c>
      <c r="BY32" s="117">
        <f t="shared" si="58"/>
        <v>197.40250000000003</v>
      </c>
      <c r="BZ32" s="117">
        <f t="shared" si="59"/>
        <v>0</v>
      </c>
      <c r="CA32" s="117"/>
      <c r="CB32" s="117">
        <f t="shared" si="60"/>
        <v>0</v>
      </c>
      <c r="CC32" s="117">
        <f t="shared" si="61"/>
        <v>14.666666666666668</v>
      </c>
      <c r="CD32" s="117">
        <f t="shared" si="62"/>
        <v>215.11111111111114</v>
      </c>
      <c r="CE32" s="117">
        <f t="shared" si="63"/>
        <v>0</v>
      </c>
      <c r="CF32" s="117"/>
      <c r="CG32" s="117">
        <f t="shared" si="64"/>
        <v>0</v>
      </c>
      <c r="CH32" s="117">
        <f t="shared" si="65"/>
        <v>15.666666666666668</v>
      </c>
      <c r="CI32" s="117">
        <f t="shared" si="66"/>
        <v>245.44444444444449</v>
      </c>
      <c r="CJ32" s="117">
        <f t="shared" si="67"/>
        <v>0</v>
      </c>
      <c r="CK32" s="117"/>
      <c r="CL32" s="117">
        <f t="shared" si="68"/>
        <v>0</v>
      </c>
      <c r="CM32" s="117">
        <f t="shared" si="69"/>
        <v>16.8</v>
      </c>
      <c r="CN32" s="117">
        <f t="shared" si="70"/>
        <v>282.24</v>
      </c>
      <c r="CO32" s="117">
        <f t="shared" si="71"/>
        <v>0</v>
      </c>
      <c r="CP32" s="117"/>
      <c r="CQ32" s="117">
        <f t="shared" si="72"/>
        <v>0</v>
      </c>
      <c r="CR32" s="117">
        <f t="shared" si="73"/>
        <v>17.931034482758619</v>
      </c>
      <c r="CS32" s="117">
        <f t="shared" si="74"/>
        <v>321.52199762187865</v>
      </c>
      <c r="CT32" s="117">
        <f t="shared" si="75"/>
        <v>0</v>
      </c>
      <c r="CU32" s="117"/>
      <c r="CV32" s="117">
        <f t="shared" si="76"/>
        <v>0</v>
      </c>
      <c r="CW32" s="117">
        <f t="shared" si="77"/>
        <v>18.433333333333334</v>
      </c>
      <c r="CX32" s="117">
        <f t="shared" si="78"/>
        <v>339.78777777777776</v>
      </c>
      <c r="CY32" s="117">
        <f t="shared" si="79"/>
        <v>0</v>
      </c>
      <c r="CZ32" s="117"/>
      <c r="DA32" s="117">
        <f t="shared" si="80"/>
        <v>0</v>
      </c>
      <c r="DB32" s="117">
        <f t="shared" si="81"/>
        <v>19.466666666666665</v>
      </c>
      <c r="DC32" s="117">
        <f t="shared" si="82"/>
        <v>378.95111111111106</v>
      </c>
      <c r="DD32" s="117">
        <f t="shared" si="83"/>
        <v>0</v>
      </c>
      <c r="DE32" s="118"/>
      <c r="DF32" s="117">
        <f t="shared" si="84"/>
        <v>0</v>
      </c>
      <c r="DG32" s="117">
        <f t="shared" si="85"/>
        <v>22.15</v>
      </c>
      <c r="DH32" s="117">
        <f t="shared" si="86"/>
        <v>490.62249999999995</v>
      </c>
      <c r="DI32" s="118">
        <f t="shared" si="87"/>
        <v>0</v>
      </c>
    </row>
    <row r="33" spans="1:113">
      <c r="A33" s="114">
        <f t="shared" si="88"/>
        <v>39</v>
      </c>
      <c r="B33" s="115" t="s">
        <v>22</v>
      </c>
      <c r="C33" s="116">
        <f t="shared" si="89"/>
        <v>39.9</v>
      </c>
      <c r="D33" s="117"/>
      <c r="E33" s="117">
        <f t="shared" si="0"/>
        <v>0</v>
      </c>
      <c r="F33" s="117">
        <f t="shared" si="1"/>
        <v>3.5</v>
      </c>
      <c r="G33" s="117">
        <f t="shared" si="2"/>
        <v>12.25</v>
      </c>
      <c r="H33" s="117">
        <f t="shared" si="3"/>
        <v>0</v>
      </c>
      <c r="I33" s="117"/>
      <c r="J33" s="117">
        <f t="shared" si="4"/>
        <v>0</v>
      </c>
      <c r="K33" s="117">
        <f t="shared" si="5"/>
        <v>5.375</v>
      </c>
      <c r="L33" s="117">
        <f t="shared" si="6"/>
        <v>28.890625</v>
      </c>
      <c r="M33" s="117">
        <f t="shared" si="7"/>
        <v>0</v>
      </c>
      <c r="N33" s="117"/>
      <c r="O33" s="117">
        <f t="shared" si="8"/>
        <v>0</v>
      </c>
      <c r="P33" s="117">
        <f t="shared" si="9"/>
        <v>6.2999999999999972</v>
      </c>
      <c r="Q33" s="117">
        <f t="shared" si="10"/>
        <v>39.689999999999962</v>
      </c>
      <c r="R33" s="117">
        <f t="shared" si="11"/>
        <v>0</v>
      </c>
      <c r="S33" s="117"/>
      <c r="T33" s="117">
        <f t="shared" si="12"/>
        <v>0</v>
      </c>
      <c r="U33" s="117">
        <f t="shared" si="13"/>
        <v>5.875</v>
      </c>
      <c r="V33" s="117">
        <f t="shared" si="14"/>
        <v>34.515625</v>
      </c>
      <c r="W33" s="117">
        <f t="shared" si="15"/>
        <v>0</v>
      </c>
      <c r="X33" s="117"/>
      <c r="Y33" s="117">
        <f t="shared" si="16"/>
        <v>0</v>
      </c>
      <c r="Z33" s="117">
        <f t="shared" si="17"/>
        <v>7.6428571428571423</v>
      </c>
      <c r="AA33" s="117">
        <f t="shared" si="18"/>
        <v>58.41326530612244</v>
      </c>
      <c r="AB33" s="117">
        <f t="shared" si="19"/>
        <v>0</v>
      </c>
      <c r="AC33" s="117"/>
      <c r="AD33" s="117">
        <f t="shared" si="20"/>
        <v>0</v>
      </c>
      <c r="AE33" s="117">
        <f t="shared" si="21"/>
        <v>9.3125</v>
      </c>
      <c r="AF33" s="117">
        <f t="shared" si="22"/>
        <v>86.72265625</v>
      </c>
      <c r="AG33" s="117">
        <f t="shared" si="23"/>
        <v>0</v>
      </c>
      <c r="AH33" s="117"/>
      <c r="AI33" s="117">
        <f t="shared" si="24"/>
        <v>0</v>
      </c>
      <c r="AJ33" s="117">
        <f t="shared" si="25"/>
        <v>10.083333333333332</v>
      </c>
      <c r="AK33" s="117">
        <f t="shared" si="26"/>
        <v>101.67361111111109</v>
      </c>
      <c r="AL33" s="117">
        <f t="shared" si="27"/>
        <v>0</v>
      </c>
      <c r="AM33" s="117"/>
      <c r="AN33" s="117">
        <f t="shared" si="28"/>
        <v>0</v>
      </c>
      <c r="AO33" s="117">
        <f t="shared" si="29"/>
        <v>4.2999999999999972</v>
      </c>
      <c r="AP33" s="117">
        <f t="shared" si="30"/>
        <v>18.489999999999977</v>
      </c>
      <c r="AQ33" s="117">
        <f t="shared" si="31"/>
        <v>0</v>
      </c>
      <c r="AR33" s="117"/>
      <c r="AS33" s="117">
        <f t="shared" si="32"/>
        <v>0</v>
      </c>
      <c r="AT33" s="117">
        <f t="shared" si="33"/>
        <v>7.3999999999999986</v>
      </c>
      <c r="AU33" s="117">
        <f t="shared" si="34"/>
        <v>54.759999999999977</v>
      </c>
      <c r="AV33" s="117">
        <f t="shared" si="35"/>
        <v>0</v>
      </c>
      <c r="AW33" s="117"/>
      <c r="AX33" s="117">
        <f t="shared" si="36"/>
        <v>0</v>
      </c>
      <c r="AY33" s="117">
        <f t="shared" si="37"/>
        <v>8.8000000000000007</v>
      </c>
      <c r="AZ33" s="117">
        <f t="shared" si="38"/>
        <v>77.440000000000012</v>
      </c>
      <c r="BA33" s="117">
        <f t="shared" si="39"/>
        <v>0</v>
      </c>
      <c r="BB33" s="117"/>
      <c r="BC33" s="117">
        <f t="shared" si="40"/>
        <v>0</v>
      </c>
      <c r="BD33" s="117">
        <f t="shared" si="41"/>
        <v>11.399999999999999</v>
      </c>
      <c r="BE33" s="117">
        <f t="shared" si="42"/>
        <v>129.95999999999998</v>
      </c>
      <c r="BF33" s="117">
        <f t="shared" si="43"/>
        <v>0</v>
      </c>
      <c r="BG33" s="117"/>
      <c r="BH33" s="117">
        <f t="shared" si="44"/>
        <v>0</v>
      </c>
      <c r="BI33" s="117">
        <f t="shared" si="45"/>
        <v>12.100000000000001</v>
      </c>
      <c r="BJ33" s="117">
        <f t="shared" si="46"/>
        <v>146.41000000000003</v>
      </c>
      <c r="BK33" s="117">
        <f t="shared" si="47"/>
        <v>0</v>
      </c>
      <c r="BL33" s="117"/>
      <c r="BM33" s="117">
        <f t="shared" si="48"/>
        <v>0</v>
      </c>
      <c r="BN33" s="117">
        <f t="shared" si="49"/>
        <v>13.45</v>
      </c>
      <c r="BO33" s="117">
        <f t="shared" si="50"/>
        <v>180.90249999999997</v>
      </c>
      <c r="BP33" s="117">
        <f t="shared" si="51"/>
        <v>0</v>
      </c>
      <c r="BQ33" s="117"/>
      <c r="BR33" s="117">
        <f t="shared" si="52"/>
        <v>0</v>
      </c>
      <c r="BS33" s="117">
        <f t="shared" si="53"/>
        <v>14.05</v>
      </c>
      <c r="BT33" s="117">
        <f t="shared" si="54"/>
        <v>197.40250000000003</v>
      </c>
      <c r="BU33" s="117">
        <f t="shared" si="55"/>
        <v>0</v>
      </c>
      <c r="BV33" s="117"/>
      <c r="BW33" s="117">
        <f t="shared" si="56"/>
        <v>0</v>
      </c>
      <c r="BX33" s="117">
        <f t="shared" si="57"/>
        <v>15.05</v>
      </c>
      <c r="BY33" s="117">
        <f t="shared" si="58"/>
        <v>226.50250000000003</v>
      </c>
      <c r="BZ33" s="117">
        <f t="shared" si="59"/>
        <v>0</v>
      </c>
      <c r="CA33" s="117"/>
      <c r="CB33" s="117">
        <f t="shared" si="60"/>
        <v>0</v>
      </c>
      <c r="CC33" s="117">
        <f t="shared" si="61"/>
        <v>15.666666666666668</v>
      </c>
      <c r="CD33" s="117">
        <f t="shared" si="62"/>
        <v>245.44444444444449</v>
      </c>
      <c r="CE33" s="117">
        <f t="shared" si="63"/>
        <v>0</v>
      </c>
      <c r="CF33" s="117"/>
      <c r="CG33" s="117">
        <f t="shared" si="64"/>
        <v>0</v>
      </c>
      <c r="CH33" s="117">
        <f t="shared" si="65"/>
        <v>16.666666666666668</v>
      </c>
      <c r="CI33" s="117">
        <f t="shared" si="66"/>
        <v>277.77777777777783</v>
      </c>
      <c r="CJ33" s="117">
        <f t="shared" si="67"/>
        <v>0</v>
      </c>
      <c r="CK33" s="117"/>
      <c r="CL33" s="117">
        <f t="shared" si="68"/>
        <v>0</v>
      </c>
      <c r="CM33" s="117">
        <f t="shared" si="69"/>
        <v>17.8</v>
      </c>
      <c r="CN33" s="117">
        <f t="shared" si="70"/>
        <v>316.84000000000003</v>
      </c>
      <c r="CO33" s="117">
        <f t="shared" si="71"/>
        <v>0</v>
      </c>
      <c r="CP33" s="117"/>
      <c r="CQ33" s="117">
        <f t="shared" si="72"/>
        <v>0</v>
      </c>
      <c r="CR33" s="117">
        <f t="shared" si="73"/>
        <v>18.931034482758619</v>
      </c>
      <c r="CS33" s="117">
        <f t="shared" si="74"/>
        <v>358.38406658739592</v>
      </c>
      <c r="CT33" s="117">
        <f t="shared" si="75"/>
        <v>0</v>
      </c>
      <c r="CU33" s="117"/>
      <c r="CV33" s="117">
        <f t="shared" si="76"/>
        <v>0</v>
      </c>
      <c r="CW33" s="117">
        <f t="shared" si="77"/>
        <v>19.433333333333334</v>
      </c>
      <c r="CX33" s="117">
        <f t="shared" si="78"/>
        <v>377.65444444444444</v>
      </c>
      <c r="CY33" s="117">
        <f t="shared" si="79"/>
        <v>0</v>
      </c>
      <c r="CZ33" s="117"/>
      <c r="DA33" s="117">
        <f t="shared" si="80"/>
        <v>0</v>
      </c>
      <c r="DB33" s="117">
        <f t="shared" si="81"/>
        <v>20.466666666666665</v>
      </c>
      <c r="DC33" s="117">
        <f t="shared" si="82"/>
        <v>418.8844444444444</v>
      </c>
      <c r="DD33" s="117">
        <f t="shared" si="83"/>
        <v>0</v>
      </c>
      <c r="DE33" s="118"/>
      <c r="DF33" s="117">
        <f t="shared" si="84"/>
        <v>0</v>
      </c>
      <c r="DG33" s="117">
        <f t="shared" si="85"/>
        <v>23.15</v>
      </c>
      <c r="DH33" s="117">
        <f t="shared" si="86"/>
        <v>535.9224999999999</v>
      </c>
      <c r="DI33" s="118">
        <f t="shared" si="87"/>
        <v>0</v>
      </c>
    </row>
    <row r="34" spans="1:113">
      <c r="A34" s="114">
        <f t="shared" si="88"/>
        <v>40</v>
      </c>
      <c r="B34" s="115" t="s">
        <v>22</v>
      </c>
      <c r="C34" s="116">
        <f t="shared" si="89"/>
        <v>40.9</v>
      </c>
      <c r="D34" s="117"/>
      <c r="E34" s="117">
        <f t="shared" si="0"/>
        <v>0</v>
      </c>
      <c r="F34" s="117">
        <f t="shared" si="1"/>
        <v>4.5</v>
      </c>
      <c r="G34" s="117">
        <f t="shared" si="2"/>
        <v>20.25</v>
      </c>
      <c r="H34" s="117">
        <f t="shared" si="3"/>
        <v>0</v>
      </c>
      <c r="I34" s="117"/>
      <c r="J34" s="117">
        <f t="shared" si="4"/>
        <v>0</v>
      </c>
      <c r="K34" s="117">
        <f t="shared" si="5"/>
        <v>6.375</v>
      </c>
      <c r="L34" s="117">
        <f t="shared" si="6"/>
        <v>40.640625</v>
      </c>
      <c r="M34" s="117">
        <f t="shared" si="7"/>
        <v>0</v>
      </c>
      <c r="N34" s="117"/>
      <c r="O34" s="117">
        <f t="shared" si="8"/>
        <v>0</v>
      </c>
      <c r="P34" s="117">
        <f t="shared" si="9"/>
        <v>7.2999999999999972</v>
      </c>
      <c r="Q34" s="117">
        <f t="shared" si="10"/>
        <v>53.289999999999957</v>
      </c>
      <c r="R34" s="117">
        <f t="shared" si="11"/>
        <v>0</v>
      </c>
      <c r="S34" s="117"/>
      <c r="T34" s="117">
        <f t="shared" si="12"/>
        <v>0</v>
      </c>
      <c r="U34" s="117">
        <f t="shared" si="13"/>
        <v>6.875</v>
      </c>
      <c r="V34" s="117">
        <f t="shared" si="14"/>
        <v>47.265625</v>
      </c>
      <c r="W34" s="117">
        <f t="shared" si="15"/>
        <v>0</v>
      </c>
      <c r="X34" s="117"/>
      <c r="Y34" s="117">
        <f t="shared" si="16"/>
        <v>0</v>
      </c>
      <c r="Z34" s="117">
        <f t="shared" si="17"/>
        <v>8.6428571428571423</v>
      </c>
      <c r="AA34" s="117">
        <f t="shared" si="18"/>
        <v>74.698979591836732</v>
      </c>
      <c r="AB34" s="117">
        <f t="shared" si="19"/>
        <v>0</v>
      </c>
      <c r="AC34" s="117"/>
      <c r="AD34" s="117">
        <f t="shared" si="20"/>
        <v>0</v>
      </c>
      <c r="AE34" s="117">
        <f t="shared" si="21"/>
        <v>10.3125</v>
      </c>
      <c r="AF34" s="117">
        <f t="shared" si="22"/>
        <v>106.34765625</v>
      </c>
      <c r="AG34" s="117">
        <f t="shared" si="23"/>
        <v>0</v>
      </c>
      <c r="AH34" s="117"/>
      <c r="AI34" s="117">
        <f t="shared" si="24"/>
        <v>0</v>
      </c>
      <c r="AJ34" s="117">
        <f t="shared" si="25"/>
        <v>11.083333333333332</v>
      </c>
      <c r="AK34" s="117">
        <f t="shared" si="26"/>
        <v>122.84027777777776</v>
      </c>
      <c r="AL34" s="117">
        <f t="shared" si="27"/>
        <v>0</v>
      </c>
      <c r="AM34" s="117"/>
      <c r="AN34" s="117">
        <f t="shared" si="28"/>
        <v>0</v>
      </c>
      <c r="AO34" s="117">
        <f t="shared" si="29"/>
        <v>5.2999999999999972</v>
      </c>
      <c r="AP34" s="117">
        <f t="shared" si="30"/>
        <v>28.089999999999971</v>
      </c>
      <c r="AQ34" s="117">
        <f t="shared" si="31"/>
        <v>0</v>
      </c>
      <c r="AR34" s="117"/>
      <c r="AS34" s="117">
        <f t="shared" si="32"/>
        <v>0</v>
      </c>
      <c r="AT34" s="117">
        <f t="shared" si="33"/>
        <v>8.3999999999999986</v>
      </c>
      <c r="AU34" s="117">
        <f t="shared" si="34"/>
        <v>70.559999999999974</v>
      </c>
      <c r="AV34" s="117">
        <f t="shared" si="35"/>
        <v>0</v>
      </c>
      <c r="AW34" s="117"/>
      <c r="AX34" s="117">
        <f t="shared" si="36"/>
        <v>0</v>
      </c>
      <c r="AY34" s="117">
        <f t="shared" si="37"/>
        <v>9.8000000000000007</v>
      </c>
      <c r="AZ34" s="117">
        <f t="shared" si="38"/>
        <v>96.04000000000002</v>
      </c>
      <c r="BA34" s="117">
        <f t="shared" si="39"/>
        <v>0</v>
      </c>
      <c r="BB34" s="117"/>
      <c r="BC34" s="117">
        <f t="shared" si="40"/>
        <v>0</v>
      </c>
      <c r="BD34" s="117">
        <f t="shared" si="41"/>
        <v>12.399999999999999</v>
      </c>
      <c r="BE34" s="117">
        <f t="shared" si="42"/>
        <v>153.75999999999996</v>
      </c>
      <c r="BF34" s="117">
        <f t="shared" si="43"/>
        <v>0</v>
      </c>
      <c r="BG34" s="117"/>
      <c r="BH34" s="117">
        <f t="shared" si="44"/>
        <v>0</v>
      </c>
      <c r="BI34" s="117">
        <f t="shared" si="45"/>
        <v>13.100000000000001</v>
      </c>
      <c r="BJ34" s="117">
        <f t="shared" si="46"/>
        <v>171.61000000000004</v>
      </c>
      <c r="BK34" s="117">
        <f t="shared" si="47"/>
        <v>0</v>
      </c>
      <c r="BL34" s="117"/>
      <c r="BM34" s="117">
        <f t="shared" si="48"/>
        <v>0</v>
      </c>
      <c r="BN34" s="117">
        <f t="shared" si="49"/>
        <v>14.45</v>
      </c>
      <c r="BO34" s="117">
        <f t="shared" si="50"/>
        <v>208.80249999999998</v>
      </c>
      <c r="BP34" s="117">
        <f t="shared" si="51"/>
        <v>0</v>
      </c>
      <c r="BQ34" s="117"/>
      <c r="BR34" s="117">
        <f t="shared" si="52"/>
        <v>0</v>
      </c>
      <c r="BS34" s="117">
        <f t="shared" si="53"/>
        <v>15.05</v>
      </c>
      <c r="BT34" s="117">
        <f t="shared" si="54"/>
        <v>226.50250000000003</v>
      </c>
      <c r="BU34" s="117">
        <f t="shared" si="55"/>
        <v>0</v>
      </c>
      <c r="BV34" s="117"/>
      <c r="BW34" s="117">
        <f t="shared" si="56"/>
        <v>0</v>
      </c>
      <c r="BX34" s="117">
        <f t="shared" si="57"/>
        <v>16.05</v>
      </c>
      <c r="BY34" s="117">
        <f t="shared" si="58"/>
        <v>257.60250000000002</v>
      </c>
      <c r="BZ34" s="117">
        <f t="shared" si="59"/>
        <v>0</v>
      </c>
      <c r="CA34" s="117"/>
      <c r="CB34" s="117">
        <f t="shared" si="60"/>
        <v>0</v>
      </c>
      <c r="CC34" s="117">
        <f t="shared" si="61"/>
        <v>16.666666666666668</v>
      </c>
      <c r="CD34" s="117">
        <f t="shared" si="62"/>
        <v>277.77777777777783</v>
      </c>
      <c r="CE34" s="117">
        <f t="shared" si="63"/>
        <v>0</v>
      </c>
      <c r="CF34" s="117"/>
      <c r="CG34" s="117">
        <f t="shared" si="64"/>
        <v>0</v>
      </c>
      <c r="CH34" s="117">
        <f t="shared" si="65"/>
        <v>17.666666666666668</v>
      </c>
      <c r="CI34" s="117">
        <f t="shared" si="66"/>
        <v>312.11111111111114</v>
      </c>
      <c r="CJ34" s="117">
        <f t="shared" si="67"/>
        <v>0</v>
      </c>
      <c r="CK34" s="117"/>
      <c r="CL34" s="117">
        <f t="shared" si="68"/>
        <v>0</v>
      </c>
      <c r="CM34" s="117">
        <f t="shared" si="69"/>
        <v>18.8</v>
      </c>
      <c r="CN34" s="117">
        <f t="shared" si="70"/>
        <v>353.44000000000005</v>
      </c>
      <c r="CO34" s="117">
        <f t="shared" si="71"/>
        <v>0</v>
      </c>
      <c r="CP34" s="117"/>
      <c r="CQ34" s="117">
        <f t="shared" si="72"/>
        <v>0</v>
      </c>
      <c r="CR34" s="117">
        <f t="shared" si="73"/>
        <v>19.931034482758619</v>
      </c>
      <c r="CS34" s="117">
        <f t="shared" si="74"/>
        <v>397.24613555291313</v>
      </c>
      <c r="CT34" s="117">
        <f t="shared" si="75"/>
        <v>0</v>
      </c>
      <c r="CU34" s="117"/>
      <c r="CV34" s="117">
        <f t="shared" si="76"/>
        <v>0</v>
      </c>
      <c r="CW34" s="117">
        <f t="shared" si="77"/>
        <v>20.433333333333334</v>
      </c>
      <c r="CX34" s="117">
        <f t="shared" si="78"/>
        <v>417.52111111111111</v>
      </c>
      <c r="CY34" s="117">
        <f t="shared" si="79"/>
        <v>0</v>
      </c>
      <c r="CZ34" s="117"/>
      <c r="DA34" s="117">
        <f t="shared" si="80"/>
        <v>0</v>
      </c>
      <c r="DB34" s="117">
        <f t="shared" si="81"/>
        <v>21.466666666666665</v>
      </c>
      <c r="DC34" s="117">
        <f t="shared" si="82"/>
        <v>460.81777777777768</v>
      </c>
      <c r="DD34" s="117">
        <f t="shared" si="83"/>
        <v>0</v>
      </c>
      <c r="DE34" s="118"/>
      <c r="DF34" s="117">
        <f t="shared" si="84"/>
        <v>0</v>
      </c>
      <c r="DG34" s="117">
        <f t="shared" si="85"/>
        <v>24.15</v>
      </c>
      <c r="DH34" s="117">
        <f t="shared" si="86"/>
        <v>583.22249999999997</v>
      </c>
      <c r="DI34" s="118">
        <f t="shared" si="87"/>
        <v>0</v>
      </c>
    </row>
    <row r="35" spans="1:113">
      <c r="A35" s="114">
        <f t="shared" si="88"/>
        <v>41</v>
      </c>
      <c r="B35" s="115" t="s">
        <v>22</v>
      </c>
      <c r="C35" s="116">
        <f t="shared" si="89"/>
        <v>41.9</v>
      </c>
      <c r="D35" s="117"/>
      <c r="E35" s="117">
        <f t="shared" si="0"/>
        <v>0</v>
      </c>
      <c r="F35" s="117">
        <f t="shared" si="1"/>
        <v>5.5</v>
      </c>
      <c r="G35" s="117">
        <f t="shared" si="2"/>
        <v>30.25</v>
      </c>
      <c r="H35" s="117">
        <f t="shared" si="3"/>
        <v>0</v>
      </c>
      <c r="I35" s="117"/>
      <c r="J35" s="117">
        <f t="shared" si="4"/>
        <v>0</v>
      </c>
      <c r="K35" s="117">
        <f t="shared" si="5"/>
        <v>7.375</v>
      </c>
      <c r="L35" s="117">
        <f t="shared" si="6"/>
        <v>54.390625</v>
      </c>
      <c r="M35" s="117">
        <f t="shared" si="7"/>
        <v>0</v>
      </c>
      <c r="N35" s="117"/>
      <c r="O35" s="117">
        <f t="shared" si="8"/>
        <v>0</v>
      </c>
      <c r="P35" s="117">
        <f t="shared" si="9"/>
        <v>8.2999999999999972</v>
      </c>
      <c r="Q35" s="117">
        <f t="shared" si="10"/>
        <v>68.889999999999958</v>
      </c>
      <c r="R35" s="117">
        <f t="shared" si="11"/>
        <v>0</v>
      </c>
      <c r="S35" s="117"/>
      <c r="T35" s="117">
        <f t="shared" si="12"/>
        <v>0</v>
      </c>
      <c r="U35" s="117">
        <f t="shared" si="13"/>
        <v>7.875</v>
      </c>
      <c r="V35" s="117">
        <f t="shared" si="14"/>
        <v>62.015625</v>
      </c>
      <c r="W35" s="117">
        <f t="shared" si="15"/>
        <v>0</v>
      </c>
      <c r="X35" s="117"/>
      <c r="Y35" s="117">
        <f t="shared" si="16"/>
        <v>0</v>
      </c>
      <c r="Z35" s="117">
        <f t="shared" si="17"/>
        <v>9.6428571428571423</v>
      </c>
      <c r="AA35" s="117">
        <f t="shared" si="18"/>
        <v>92.98469387755101</v>
      </c>
      <c r="AB35" s="117">
        <f t="shared" si="19"/>
        <v>0</v>
      </c>
      <c r="AC35" s="117"/>
      <c r="AD35" s="117">
        <f t="shared" si="20"/>
        <v>0</v>
      </c>
      <c r="AE35" s="117">
        <f t="shared" si="21"/>
        <v>11.3125</v>
      </c>
      <c r="AF35" s="117">
        <f t="shared" si="22"/>
        <v>127.97265625</v>
      </c>
      <c r="AG35" s="117">
        <f t="shared" si="23"/>
        <v>0</v>
      </c>
      <c r="AH35" s="117"/>
      <c r="AI35" s="117">
        <f t="shared" si="24"/>
        <v>0</v>
      </c>
      <c r="AJ35" s="117">
        <f t="shared" si="25"/>
        <v>12.083333333333332</v>
      </c>
      <c r="AK35" s="117">
        <f t="shared" si="26"/>
        <v>146.00694444444443</v>
      </c>
      <c r="AL35" s="117">
        <f t="shared" si="27"/>
        <v>0</v>
      </c>
      <c r="AM35" s="117">
        <v>1</v>
      </c>
      <c r="AN35" s="117">
        <f t="shared" si="28"/>
        <v>41.5</v>
      </c>
      <c r="AO35" s="117">
        <f t="shared" si="29"/>
        <v>6.2999999999999972</v>
      </c>
      <c r="AP35" s="117">
        <f t="shared" si="30"/>
        <v>39.689999999999962</v>
      </c>
      <c r="AQ35" s="117">
        <f t="shared" si="31"/>
        <v>39.689999999999962</v>
      </c>
      <c r="AR35" s="117"/>
      <c r="AS35" s="117">
        <f t="shared" si="32"/>
        <v>0</v>
      </c>
      <c r="AT35" s="117">
        <f t="shared" si="33"/>
        <v>9.3999999999999986</v>
      </c>
      <c r="AU35" s="117">
        <f t="shared" si="34"/>
        <v>88.359999999999971</v>
      </c>
      <c r="AV35" s="117">
        <f t="shared" si="35"/>
        <v>0</v>
      </c>
      <c r="AW35" s="117"/>
      <c r="AX35" s="117">
        <f t="shared" si="36"/>
        <v>0</v>
      </c>
      <c r="AY35" s="117">
        <f t="shared" si="37"/>
        <v>10.8</v>
      </c>
      <c r="AZ35" s="117">
        <f t="shared" si="38"/>
        <v>116.64000000000001</v>
      </c>
      <c r="BA35" s="117">
        <f t="shared" si="39"/>
        <v>0</v>
      </c>
      <c r="BB35" s="117"/>
      <c r="BC35" s="117">
        <f t="shared" si="40"/>
        <v>0</v>
      </c>
      <c r="BD35" s="117">
        <f t="shared" si="41"/>
        <v>13.399999999999999</v>
      </c>
      <c r="BE35" s="117">
        <f t="shared" si="42"/>
        <v>179.55999999999997</v>
      </c>
      <c r="BF35" s="117">
        <f t="shared" si="43"/>
        <v>0</v>
      </c>
      <c r="BG35" s="117"/>
      <c r="BH35" s="117">
        <f t="shared" si="44"/>
        <v>0</v>
      </c>
      <c r="BI35" s="117">
        <f t="shared" si="45"/>
        <v>14.100000000000001</v>
      </c>
      <c r="BJ35" s="117">
        <f t="shared" si="46"/>
        <v>198.81000000000003</v>
      </c>
      <c r="BK35" s="117">
        <f t="shared" si="47"/>
        <v>0</v>
      </c>
      <c r="BL35" s="117"/>
      <c r="BM35" s="117">
        <f t="shared" si="48"/>
        <v>0</v>
      </c>
      <c r="BN35" s="117">
        <f t="shared" si="49"/>
        <v>15.45</v>
      </c>
      <c r="BO35" s="117">
        <f t="shared" si="50"/>
        <v>238.70249999999999</v>
      </c>
      <c r="BP35" s="117">
        <f t="shared" si="51"/>
        <v>0</v>
      </c>
      <c r="BQ35" s="117"/>
      <c r="BR35" s="117">
        <f t="shared" si="52"/>
        <v>0</v>
      </c>
      <c r="BS35" s="117">
        <f t="shared" si="53"/>
        <v>16.05</v>
      </c>
      <c r="BT35" s="117">
        <f t="shared" si="54"/>
        <v>257.60250000000002</v>
      </c>
      <c r="BU35" s="117">
        <f t="shared" si="55"/>
        <v>0</v>
      </c>
      <c r="BV35" s="117"/>
      <c r="BW35" s="117">
        <f t="shared" si="56"/>
        <v>0</v>
      </c>
      <c r="BX35" s="117">
        <f t="shared" si="57"/>
        <v>17.05</v>
      </c>
      <c r="BY35" s="117">
        <f t="shared" si="58"/>
        <v>290.70250000000004</v>
      </c>
      <c r="BZ35" s="117">
        <f t="shared" si="59"/>
        <v>0</v>
      </c>
      <c r="CA35" s="117"/>
      <c r="CB35" s="117">
        <f t="shared" si="60"/>
        <v>0</v>
      </c>
      <c r="CC35" s="117">
        <f t="shared" si="61"/>
        <v>17.666666666666668</v>
      </c>
      <c r="CD35" s="117">
        <f t="shared" si="62"/>
        <v>312.11111111111114</v>
      </c>
      <c r="CE35" s="117">
        <f t="shared" si="63"/>
        <v>0</v>
      </c>
      <c r="CF35" s="117"/>
      <c r="CG35" s="117">
        <f t="shared" si="64"/>
        <v>0</v>
      </c>
      <c r="CH35" s="117">
        <f t="shared" si="65"/>
        <v>18.666666666666668</v>
      </c>
      <c r="CI35" s="117">
        <f t="shared" si="66"/>
        <v>348.44444444444451</v>
      </c>
      <c r="CJ35" s="117">
        <f t="shared" si="67"/>
        <v>0</v>
      </c>
      <c r="CK35" s="117"/>
      <c r="CL35" s="117">
        <f t="shared" si="68"/>
        <v>0</v>
      </c>
      <c r="CM35" s="117">
        <f t="shared" si="69"/>
        <v>19.8</v>
      </c>
      <c r="CN35" s="117">
        <f t="shared" si="70"/>
        <v>392.04</v>
      </c>
      <c r="CO35" s="117">
        <f t="shared" si="71"/>
        <v>0</v>
      </c>
      <c r="CP35" s="117"/>
      <c r="CQ35" s="117">
        <f t="shared" si="72"/>
        <v>0</v>
      </c>
      <c r="CR35" s="117">
        <f t="shared" si="73"/>
        <v>20.931034482758619</v>
      </c>
      <c r="CS35" s="117">
        <f t="shared" si="74"/>
        <v>438.1082045184304</v>
      </c>
      <c r="CT35" s="117">
        <f t="shared" si="75"/>
        <v>0</v>
      </c>
      <c r="CU35" s="117"/>
      <c r="CV35" s="117">
        <f t="shared" si="76"/>
        <v>0</v>
      </c>
      <c r="CW35" s="117">
        <f t="shared" si="77"/>
        <v>21.433333333333334</v>
      </c>
      <c r="CX35" s="117">
        <f t="shared" si="78"/>
        <v>459.38777777777779</v>
      </c>
      <c r="CY35" s="117">
        <f t="shared" si="79"/>
        <v>0</v>
      </c>
      <c r="CZ35" s="117"/>
      <c r="DA35" s="117">
        <f t="shared" si="80"/>
        <v>0</v>
      </c>
      <c r="DB35" s="117">
        <f t="shared" si="81"/>
        <v>22.466666666666665</v>
      </c>
      <c r="DC35" s="117">
        <f t="shared" si="82"/>
        <v>504.75111111111102</v>
      </c>
      <c r="DD35" s="117">
        <f t="shared" si="83"/>
        <v>0</v>
      </c>
      <c r="DE35" s="118"/>
      <c r="DF35" s="117">
        <f t="shared" si="84"/>
        <v>0</v>
      </c>
      <c r="DG35" s="117">
        <f t="shared" si="85"/>
        <v>25.15</v>
      </c>
      <c r="DH35" s="117">
        <f t="shared" si="86"/>
        <v>632.52249999999992</v>
      </c>
      <c r="DI35" s="118">
        <f t="shared" si="87"/>
        <v>0</v>
      </c>
    </row>
    <row r="36" spans="1:113">
      <c r="A36" s="114">
        <f t="shared" si="88"/>
        <v>42</v>
      </c>
      <c r="B36" s="115" t="s">
        <v>22</v>
      </c>
      <c r="C36" s="116">
        <f t="shared" si="89"/>
        <v>42.9</v>
      </c>
      <c r="D36" s="117"/>
      <c r="E36" s="117">
        <f t="shared" si="0"/>
        <v>0</v>
      </c>
      <c r="F36" s="117">
        <f t="shared" si="1"/>
        <v>6.5</v>
      </c>
      <c r="G36" s="117">
        <f t="shared" si="2"/>
        <v>42.25</v>
      </c>
      <c r="H36" s="117">
        <f t="shared" si="3"/>
        <v>0</v>
      </c>
      <c r="I36" s="117"/>
      <c r="J36" s="117">
        <f t="shared" si="4"/>
        <v>0</v>
      </c>
      <c r="K36" s="117">
        <f t="shared" si="5"/>
        <v>8.375</v>
      </c>
      <c r="L36" s="117">
        <f t="shared" si="6"/>
        <v>70.140625</v>
      </c>
      <c r="M36" s="117">
        <f t="shared" si="7"/>
        <v>0</v>
      </c>
      <c r="N36" s="117"/>
      <c r="O36" s="117">
        <f t="shared" si="8"/>
        <v>0</v>
      </c>
      <c r="P36" s="117">
        <f t="shared" si="9"/>
        <v>9.2999999999999972</v>
      </c>
      <c r="Q36" s="117">
        <f t="shared" si="10"/>
        <v>86.489999999999952</v>
      </c>
      <c r="R36" s="117">
        <f t="shared" si="11"/>
        <v>0</v>
      </c>
      <c r="S36" s="117"/>
      <c r="T36" s="117">
        <f t="shared" si="12"/>
        <v>0</v>
      </c>
      <c r="U36" s="117">
        <f t="shared" si="13"/>
        <v>8.875</v>
      </c>
      <c r="V36" s="117">
        <f t="shared" si="14"/>
        <v>78.765625</v>
      </c>
      <c r="W36" s="117">
        <f t="shared" si="15"/>
        <v>0</v>
      </c>
      <c r="X36" s="117"/>
      <c r="Y36" s="117">
        <f t="shared" si="16"/>
        <v>0</v>
      </c>
      <c r="Z36" s="117">
        <f t="shared" si="17"/>
        <v>10.642857142857142</v>
      </c>
      <c r="AA36" s="117">
        <f t="shared" si="18"/>
        <v>113.2704081632653</v>
      </c>
      <c r="AB36" s="117">
        <f t="shared" si="19"/>
        <v>0</v>
      </c>
      <c r="AC36" s="117"/>
      <c r="AD36" s="117">
        <f t="shared" si="20"/>
        <v>0</v>
      </c>
      <c r="AE36" s="117">
        <f t="shared" si="21"/>
        <v>12.3125</v>
      </c>
      <c r="AF36" s="117">
        <f t="shared" si="22"/>
        <v>151.59765625</v>
      </c>
      <c r="AG36" s="117">
        <f t="shared" si="23"/>
        <v>0</v>
      </c>
      <c r="AH36" s="117"/>
      <c r="AI36" s="117">
        <f t="shared" si="24"/>
        <v>0</v>
      </c>
      <c r="AJ36" s="117">
        <f t="shared" si="25"/>
        <v>13.083333333333332</v>
      </c>
      <c r="AK36" s="117">
        <f t="shared" si="26"/>
        <v>171.17361111111109</v>
      </c>
      <c r="AL36" s="117">
        <f t="shared" si="27"/>
        <v>0</v>
      </c>
      <c r="AM36" s="117"/>
      <c r="AN36" s="117">
        <f t="shared" si="28"/>
        <v>0</v>
      </c>
      <c r="AO36" s="117">
        <f t="shared" si="29"/>
        <v>7.2999999999999972</v>
      </c>
      <c r="AP36" s="117">
        <f t="shared" si="30"/>
        <v>53.289999999999957</v>
      </c>
      <c r="AQ36" s="117">
        <f t="shared" si="31"/>
        <v>0</v>
      </c>
      <c r="AR36" s="117"/>
      <c r="AS36" s="117">
        <f t="shared" si="32"/>
        <v>0</v>
      </c>
      <c r="AT36" s="117">
        <f t="shared" si="33"/>
        <v>10.399999999999999</v>
      </c>
      <c r="AU36" s="117">
        <f t="shared" si="34"/>
        <v>108.15999999999997</v>
      </c>
      <c r="AV36" s="117">
        <f t="shared" si="35"/>
        <v>0</v>
      </c>
      <c r="AW36" s="117"/>
      <c r="AX36" s="117">
        <f t="shared" si="36"/>
        <v>0</v>
      </c>
      <c r="AY36" s="117">
        <f t="shared" si="37"/>
        <v>11.8</v>
      </c>
      <c r="AZ36" s="117">
        <f t="shared" si="38"/>
        <v>139.24</v>
      </c>
      <c r="BA36" s="117">
        <f t="shared" si="39"/>
        <v>0</v>
      </c>
      <c r="BB36" s="117"/>
      <c r="BC36" s="117">
        <f t="shared" si="40"/>
        <v>0</v>
      </c>
      <c r="BD36" s="117">
        <f t="shared" si="41"/>
        <v>14.399999999999999</v>
      </c>
      <c r="BE36" s="117">
        <f t="shared" si="42"/>
        <v>207.35999999999996</v>
      </c>
      <c r="BF36" s="117">
        <f t="shared" si="43"/>
        <v>0</v>
      </c>
      <c r="BG36" s="117"/>
      <c r="BH36" s="117">
        <f t="shared" si="44"/>
        <v>0</v>
      </c>
      <c r="BI36" s="117">
        <f t="shared" si="45"/>
        <v>15.100000000000001</v>
      </c>
      <c r="BJ36" s="117">
        <f t="shared" si="46"/>
        <v>228.01000000000005</v>
      </c>
      <c r="BK36" s="117">
        <f t="shared" si="47"/>
        <v>0</v>
      </c>
      <c r="BL36" s="117"/>
      <c r="BM36" s="117">
        <f t="shared" si="48"/>
        <v>0</v>
      </c>
      <c r="BN36" s="117">
        <f t="shared" si="49"/>
        <v>16.45</v>
      </c>
      <c r="BO36" s="117">
        <f t="shared" si="50"/>
        <v>270.60249999999996</v>
      </c>
      <c r="BP36" s="117">
        <f t="shared" si="51"/>
        <v>0</v>
      </c>
      <c r="BQ36" s="117"/>
      <c r="BR36" s="117">
        <f t="shared" si="52"/>
        <v>0</v>
      </c>
      <c r="BS36" s="117">
        <f t="shared" si="53"/>
        <v>17.05</v>
      </c>
      <c r="BT36" s="117">
        <f t="shared" si="54"/>
        <v>290.70250000000004</v>
      </c>
      <c r="BU36" s="117">
        <f t="shared" si="55"/>
        <v>0</v>
      </c>
      <c r="BV36" s="117"/>
      <c r="BW36" s="117">
        <f t="shared" si="56"/>
        <v>0</v>
      </c>
      <c r="BX36" s="117">
        <f t="shared" si="57"/>
        <v>18.05</v>
      </c>
      <c r="BY36" s="117">
        <f t="shared" si="58"/>
        <v>325.80250000000001</v>
      </c>
      <c r="BZ36" s="117">
        <f t="shared" si="59"/>
        <v>0</v>
      </c>
      <c r="CA36" s="117"/>
      <c r="CB36" s="117">
        <f t="shared" si="60"/>
        <v>0</v>
      </c>
      <c r="CC36" s="117">
        <f t="shared" si="61"/>
        <v>18.666666666666668</v>
      </c>
      <c r="CD36" s="117">
        <f t="shared" si="62"/>
        <v>348.44444444444451</v>
      </c>
      <c r="CE36" s="117">
        <f t="shared" si="63"/>
        <v>0</v>
      </c>
      <c r="CF36" s="117"/>
      <c r="CG36" s="117">
        <f t="shared" si="64"/>
        <v>0</v>
      </c>
      <c r="CH36" s="117">
        <f t="shared" si="65"/>
        <v>19.666666666666668</v>
      </c>
      <c r="CI36" s="117">
        <f t="shared" si="66"/>
        <v>386.77777777777783</v>
      </c>
      <c r="CJ36" s="117">
        <f t="shared" si="67"/>
        <v>0</v>
      </c>
      <c r="CK36" s="117"/>
      <c r="CL36" s="117">
        <f t="shared" si="68"/>
        <v>0</v>
      </c>
      <c r="CM36" s="117">
        <f t="shared" si="69"/>
        <v>20.8</v>
      </c>
      <c r="CN36" s="117">
        <f t="shared" si="70"/>
        <v>432.64000000000004</v>
      </c>
      <c r="CO36" s="117">
        <f t="shared" si="71"/>
        <v>0</v>
      </c>
      <c r="CP36" s="117"/>
      <c r="CQ36" s="117">
        <f t="shared" si="72"/>
        <v>0</v>
      </c>
      <c r="CR36" s="117">
        <f t="shared" si="73"/>
        <v>21.931034482758619</v>
      </c>
      <c r="CS36" s="117">
        <f t="shared" si="74"/>
        <v>480.97027348394761</v>
      </c>
      <c r="CT36" s="117">
        <f t="shared" si="75"/>
        <v>0</v>
      </c>
      <c r="CU36" s="117"/>
      <c r="CV36" s="117">
        <f t="shared" si="76"/>
        <v>0</v>
      </c>
      <c r="CW36" s="117">
        <f t="shared" si="77"/>
        <v>22.433333333333334</v>
      </c>
      <c r="CX36" s="117">
        <f t="shared" si="78"/>
        <v>503.25444444444446</v>
      </c>
      <c r="CY36" s="117">
        <f t="shared" si="79"/>
        <v>0</v>
      </c>
      <c r="CZ36" s="117"/>
      <c r="DA36" s="117">
        <f t="shared" si="80"/>
        <v>0</v>
      </c>
      <c r="DB36" s="117">
        <f t="shared" si="81"/>
        <v>23.466666666666665</v>
      </c>
      <c r="DC36" s="117">
        <f t="shared" si="82"/>
        <v>550.68444444444435</v>
      </c>
      <c r="DD36" s="117">
        <f t="shared" si="83"/>
        <v>0</v>
      </c>
      <c r="DE36" s="118"/>
      <c r="DF36" s="117">
        <f t="shared" si="84"/>
        <v>0</v>
      </c>
      <c r="DG36" s="117">
        <f t="shared" si="85"/>
        <v>26.15</v>
      </c>
      <c r="DH36" s="117">
        <f t="shared" si="86"/>
        <v>683.82249999999988</v>
      </c>
      <c r="DI36" s="118">
        <f t="shared" si="87"/>
        <v>0</v>
      </c>
    </row>
    <row r="37" spans="1:113">
      <c r="A37" s="114">
        <f t="shared" si="88"/>
        <v>43</v>
      </c>
      <c r="B37" s="115" t="s">
        <v>22</v>
      </c>
      <c r="C37" s="116">
        <f t="shared" si="89"/>
        <v>43.9</v>
      </c>
      <c r="D37" s="117"/>
      <c r="E37" s="117">
        <f t="shared" si="0"/>
        <v>0</v>
      </c>
      <c r="F37" s="117">
        <f t="shared" si="1"/>
        <v>7.5</v>
      </c>
      <c r="G37" s="117">
        <f t="shared" si="2"/>
        <v>56.25</v>
      </c>
      <c r="H37" s="117">
        <f t="shared" si="3"/>
        <v>0</v>
      </c>
      <c r="I37" s="117"/>
      <c r="J37" s="117">
        <f t="shared" si="4"/>
        <v>0</v>
      </c>
      <c r="K37" s="117">
        <f t="shared" si="5"/>
        <v>9.375</v>
      </c>
      <c r="L37" s="117">
        <f t="shared" si="6"/>
        <v>87.890625</v>
      </c>
      <c r="M37" s="117">
        <f t="shared" si="7"/>
        <v>0</v>
      </c>
      <c r="N37" s="117"/>
      <c r="O37" s="117">
        <f t="shared" si="8"/>
        <v>0</v>
      </c>
      <c r="P37" s="117">
        <f t="shared" si="9"/>
        <v>10.299999999999997</v>
      </c>
      <c r="Q37" s="117">
        <f t="shared" si="10"/>
        <v>106.08999999999995</v>
      </c>
      <c r="R37" s="117">
        <f t="shared" si="11"/>
        <v>0</v>
      </c>
      <c r="S37" s="117"/>
      <c r="T37" s="117">
        <f t="shared" si="12"/>
        <v>0</v>
      </c>
      <c r="U37" s="117">
        <f t="shared" si="13"/>
        <v>9.875</v>
      </c>
      <c r="V37" s="117">
        <f t="shared" si="14"/>
        <v>97.515625</v>
      </c>
      <c r="W37" s="117">
        <f t="shared" si="15"/>
        <v>0</v>
      </c>
      <c r="X37" s="117"/>
      <c r="Y37" s="117">
        <f t="shared" si="16"/>
        <v>0</v>
      </c>
      <c r="Z37" s="117">
        <f t="shared" si="17"/>
        <v>11.642857142857142</v>
      </c>
      <c r="AA37" s="117">
        <f t="shared" si="18"/>
        <v>135.55612244897958</v>
      </c>
      <c r="AB37" s="117">
        <f t="shared" si="19"/>
        <v>0</v>
      </c>
      <c r="AC37" s="117"/>
      <c r="AD37" s="117">
        <f t="shared" si="20"/>
        <v>0</v>
      </c>
      <c r="AE37" s="117">
        <f t="shared" si="21"/>
        <v>13.3125</v>
      </c>
      <c r="AF37" s="117">
        <f t="shared" si="22"/>
        <v>177.22265625</v>
      </c>
      <c r="AG37" s="117">
        <f t="shared" si="23"/>
        <v>0</v>
      </c>
      <c r="AH37" s="117"/>
      <c r="AI37" s="117">
        <f t="shared" si="24"/>
        <v>0</v>
      </c>
      <c r="AJ37" s="117">
        <f t="shared" si="25"/>
        <v>14.083333333333332</v>
      </c>
      <c r="AK37" s="117">
        <f t="shared" si="26"/>
        <v>198.34027777777774</v>
      </c>
      <c r="AL37" s="117">
        <f t="shared" si="27"/>
        <v>0</v>
      </c>
      <c r="AM37" s="117"/>
      <c r="AN37" s="117">
        <f t="shared" si="28"/>
        <v>0</v>
      </c>
      <c r="AO37" s="117">
        <f t="shared" si="29"/>
        <v>8.2999999999999972</v>
      </c>
      <c r="AP37" s="117">
        <f t="shared" si="30"/>
        <v>68.889999999999958</v>
      </c>
      <c r="AQ37" s="117">
        <f t="shared" si="31"/>
        <v>0</v>
      </c>
      <c r="AR37" s="117"/>
      <c r="AS37" s="117">
        <f t="shared" si="32"/>
        <v>0</v>
      </c>
      <c r="AT37" s="117">
        <f t="shared" si="33"/>
        <v>11.399999999999999</v>
      </c>
      <c r="AU37" s="117">
        <f t="shared" si="34"/>
        <v>129.95999999999998</v>
      </c>
      <c r="AV37" s="117">
        <f t="shared" si="35"/>
        <v>0</v>
      </c>
      <c r="AW37" s="117"/>
      <c r="AX37" s="117">
        <f t="shared" si="36"/>
        <v>0</v>
      </c>
      <c r="AY37" s="117">
        <f t="shared" si="37"/>
        <v>12.8</v>
      </c>
      <c r="AZ37" s="117">
        <f t="shared" si="38"/>
        <v>163.84000000000003</v>
      </c>
      <c r="BA37" s="117">
        <f t="shared" si="39"/>
        <v>0</v>
      </c>
      <c r="BB37" s="117"/>
      <c r="BC37" s="117">
        <f t="shared" si="40"/>
        <v>0</v>
      </c>
      <c r="BD37" s="117">
        <f t="shared" si="41"/>
        <v>15.399999999999999</v>
      </c>
      <c r="BE37" s="117">
        <f t="shared" si="42"/>
        <v>237.15999999999997</v>
      </c>
      <c r="BF37" s="117">
        <f t="shared" si="43"/>
        <v>0</v>
      </c>
      <c r="BG37" s="117"/>
      <c r="BH37" s="117">
        <f t="shared" si="44"/>
        <v>0</v>
      </c>
      <c r="BI37" s="117">
        <f t="shared" si="45"/>
        <v>16.100000000000001</v>
      </c>
      <c r="BJ37" s="117">
        <f t="shared" si="46"/>
        <v>259.21000000000004</v>
      </c>
      <c r="BK37" s="117">
        <f t="shared" si="47"/>
        <v>0</v>
      </c>
      <c r="BL37" s="117"/>
      <c r="BM37" s="117">
        <f t="shared" si="48"/>
        <v>0</v>
      </c>
      <c r="BN37" s="117">
        <f t="shared" si="49"/>
        <v>17.45</v>
      </c>
      <c r="BO37" s="117">
        <f t="shared" si="50"/>
        <v>304.5025</v>
      </c>
      <c r="BP37" s="117">
        <f t="shared" si="51"/>
        <v>0</v>
      </c>
      <c r="BQ37" s="117"/>
      <c r="BR37" s="117">
        <f t="shared" si="52"/>
        <v>0</v>
      </c>
      <c r="BS37" s="117">
        <f t="shared" si="53"/>
        <v>18.05</v>
      </c>
      <c r="BT37" s="117">
        <f t="shared" si="54"/>
        <v>325.80250000000001</v>
      </c>
      <c r="BU37" s="117">
        <f t="shared" si="55"/>
        <v>0</v>
      </c>
      <c r="BV37" s="117"/>
      <c r="BW37" s="117">
        <f t="shared" si="56"/>
        <v>0</v>
      </c>
      <c r="BX37" s="117">
        <f t="shared" si="57"/>
        <v>19.05</v>
      </c>
      <c r="BY37" s="117">
        <f t="shared" si="58"/>
        <v>362.90250000000003</v>
      </c>
      <c r="BZ37" s="117">
        <f t="shared" si="59"/>
        <v>0</v>
      </c>
      <c r="CA37" s="117"/>
      <c r="CB37" s="117">
        <f t="shared" si="60"/>
        <v>0</v>
      </c>
      <c r="CC37" s="117">
        <f t="shared" si="61"/>
        <v>19.666666666666668</v>
      </c>
      <c r="CD37" s="117">
        <f t="shared" si="62"/>
        <v>386.77777777777783</v>
      </c>
      <c r="CE37" s="117">
        <f t="shared" si="63"/>
        <v>0</v>
      </c>
      <c r="CF37" s="117"/>
      <c r="CG37" s="117">
        <f t="shared" si="64"/>
        <v>0</v>
      </c>
      <c r="CH37" s="117">
        <f t="shared" si="65"/>
        <v>20.666666666666668</v>
      </c>
      <c r="CI37" s="117">
        <f t="shared" si="66"/>
        <v>427.11111111111114</v>
      </c>
      <c r="CJ37" s="117">
        <f t="shared" si="67"/>
        <v>0</v>
      </c>
      <c r="CK37" s="117"/>
      <c r="CL37" s="117">
        <f t="shared" si="68"/>
        <v>0</v>
      </c>
      <c r="CM37" s="117">
        <f t="shared" si="69"/>
        <v>21.8</v>
      </c>
      <c r="CN37" s="117">
        <f t="shared" si="70"/>
        <v>475.24</v>
      </c>
      <c r="CO37" s="117">
        <f t="shared" si="71"/>
        <v>0</v>
      </c>
      <c r="CP37" s="117"/>
      <c r="CQ37" s="117">
        <f t="shared" si="72"/>
        <v>0</v>
      </c>
      <c r="CR37" s="117">
        <f t="shared" si="73"/>
        <v>22.931034482758619</v>
      </c>
      <c r="CS37" s="117">
        <f t="shared" si="74"/>
        <v>525.83234244946482</v>
      </c>
      <c r="CT37" s="117">
        <f t="shared" si="75"/>
        <v>0</v>
      </c>
      <c r="CU37" s="117"/>
      <c r="CV37" s="117">
        <f t="shared" si="76"/>
        <v>0</v>
      </c>
      <c r="CW37" s="117">
        <f t="shared" si="77"/>
        <v>23.433333333333334</v>
      </c>
      <c r="CX37" s="117">
        <f t="shared" si="78"/>
        <v>549.12111111111108</v>
      </c>
      <c r="CY37" s="117">
        <f t="shared" si="79"/>
        <v>0</v>
      </c>
      <c r="CZ37" s="117"/>
      <c r="DA37" s="117">
        <f t="shared" si="80"/>
        <v>0</v>
      </c>
      <c r="DB37" s="117">
        <f t="shared" si="81"/>
        <v>24.466666666666665</v>
      </c>
      <c r="DC37" s="117">
        <f t="shared" si="82"/>
        <v>598.61777777777775</v>
      </c>
      <c r="DD37" s="117">
        <f t="shared" si="83"/>
        <v>0</v>
      </c>
      <c r="DE37" s="118"/>
      <c r="DF37" s="117">
        <f t="shared" si="84"/>
        <v>0</v>
      </c>
      <c r="DG37" s="117">
        <f t="shared" si="85"/>
        <v>27.15</v>
      </c>
      <c r="DH37" s="117">
        <f t="shared" si="86"/>
        <v>737.12249999999995</v>
      </c>
      <c r="DI37" s="118">
        <f t="shared" si="87"/>
        <v>0</v>
      </c>
    </row>
    <row r="38" spans="1:113">
      <c r="A38" s="114">
        <f t="shared" si="88"/>
        <v>44</v>
      </c>
      <c r="B38" s="115" t="s">
        <v>22</v>
      </c>
      <c r="C38" s="116">
        <f t="shared" si="89"/>
        <v>44.9</v>
      </c>
      <c r="D38" s="117"/>
      <c r="E38" s="117">
        <f t="shared" si="0"/>
        <v>0</v>
      </c>
      <c r="F38" s="117">
        <f t="shared" si="1"/>
        <v>8.5</v>
      </c>
      <c r="G38" s="117">
        <f t="shared" si="2"/>
        <v>72.25</v>
      </c>
      <c r="H38" s="117">
        <f t="shared" si="3"/>
        <v>0</v>
      </c>
      <c r="I38" s="117"/>
      <c r="J38" s="117">
        <f t="shared" si="4"/>
        <v>0</v>
      </c>
      <c r="K38" s="117">
        <f t="shared" si="5"/>
        <v>10.375</v>
      </c>
      <c r="L38" s="117">
        <f t="shared" si="6"/>
        <v>107.640625</v>
      </c>
      <c r="M38" s="117">
        <f t="shared" si="7"/>
        <v>0</v>
      </c>
      <c r="N38" s="117"/>
      <c r="O38" s="117">
        <f t="shared" si="8"/>
        <v>0</v>
      </c>
      <c r="P38" s="117">
        <f t="shared" si="9"/>
        <v>11.299999999999997</v>
      </c>
      <c r="Q38" s="117">
        <f t="shared" si="10"/>
        <v>127.68999999999994</v>
      </c>
      <c r="R38" s="117">
        <f t="shared" si="11"/>
        <v>0</v>
      </c>
      <c r="S38" s="117"/>
      <c r="T38" s="117">
        <f t="shared" si="12"/>
        <v>0</v>
      </c>
      <c r="U38" s="117">
        <f t="shared" si="13"/>
        <v>10.875</v>
      </c>
      <c r="V38" s="117">
        <f t="shared" si="14"/>
        <v>118.265625</v>
      </c>
      <c r="W38" s="117">
        <f t="shared" si="15"/>
        <v>0</v>
      </c>
      <c r="X38" s="117"/>
      <c r="Y38" s="117">
        <f t="shared" si="16"/>
        <v>0</v>
      </c>
      <c r="Z38" s="117">
        <f t="shared" si="17"/>
        <v>12.642857142857142</v>
      </c>
      <c r="AA38" s="117">
        <f t="shared" si="18"/>
        <v>159.84183673469386</v>
      </c>
      <c r="AB38" s="117">
        <f t="shared" si="19"/>
        <v>0</v>
      </c>
      <c r="AC38" s="117"/>
      <c r="AD38" s="117">
        <f t="shared" si="20"/>
        <v>0</v>
      </c>
      <c r="AE38" s="117">
        <f t="shared" si="21"/>
        <v>14.3125</v>
      </c>
      <c r="AF38" s="117">
        <f t="shared" si="22"/>
        <v>204.84765625</v>
      </c>
      <c r="AG38" s="117">
        <f t="shared" si="23"/>
        <v>0</v>
      </c>
      <c r="AH38" s="117"/>
      <c r="AI38" s="117">
        <f t="shared" si="24"/>
        <v>0</v>
      </c>
      <c r="AJ38" s="117">
        <f t="shared" si="25"/>
        <v>15.083333333333332</v>
      </c>
      <c r="AK38" s="117">
        <f t="shared" si="26"/>
        <v>227.5069444444444</v>
      </c>
      <c r="AL38" s="117">
        <f t="shared" si="27"/>
        <v>0</v>
      </c>
      <c r="AM38" s="117"/>
      <c r="AN38" s="117">
        <f t="shared" si="28"/>
        <v>0</v>
      </c>
      <c r="AO38" s="117">
        <f t="shared" si="29"/>
        <v>9.2999999999999972</v>
      </c>
      <c r="AP38" s="117">
        <f t="shared" si="30"/>
        <v>86.489999999999952</v>
      </c>
      <c r="AQ38" s="117">
        <f t="shared" si="31"/>
        <v>0</v>
      </c>
      <c r="AR38" s="117"/>
      <c r="AS38" s="117">
        <f t="shared" si="32"/>
        <v>0</v>
      </c>
      <c r="AT38" s="117">
        <f t="shared" si="33"/>
        <v>12.399999999999999</v>
      </c>
      <c r="AU38" s="117">
        <f t="shared" si="34"/>
        <v>153.75999999999996</v>
      </c>
      <c r="AV38" s="117">
        <f t="shared" si="35"/>
        <v>0</v>
      </c>
      <c r="AW38" s="117"/>
      <c r="AX38" s="117">
        <f t="shared" si="36"/>
        <v>0</v>
      </c>
      <c r="AY38" s="117">
        <f t="shared" si="37"/>
        <v>13.8</v>
      </c>
      <c r="AZ38" s="117">
        <f t="shared" si="38"/>
        <v>190.44000000000003</v>
      </c>
      <c r="BA38" s="117">
        <f t="shared" si="39"/>
        <v>0</v>
      </c>
      <c r="BB38" s="117"/>
      <c r="BC38" s="117">
        <f t="shared" si="40"/>
        <v>0</v>
      </c>
      <c r="BD38" s="117">
        <f t="shared" si="41"/>
        <v>16.399999999999999</v>
      </c>
      <c r="BE38" s="117">
        <f t="shared" si="42"/>
        <v>268.95999999999998</v>
      </c>
      <c r="BF38" s="117">
        <f t="shared" si="43"/>
        <v>0</v>
      </c>
      <c r="BG38" s="117"/>
      <c r="BH38" s="117">
        <f t="shared" si="44"/>
        <v>0</v>
      </c>
      <c r="BI38" s="117">
        <f t="shared" si="45"/>
        <v>17.100000000000001</v>
      </c>
      <c r="BJ38" s="117">
        <f t="shared" si="46"/>
        <v>292.41000000000003</v>
      </c>
      <c r="BK38" s="117">
        <f t="shared" si="47"/>
        <v>0</v>
      </c>
      <c r="BL38" s="117"/>
      <c r="BM38" s="117">
        <f t="shared" si="48"/>
        <v>0</v>
      </c>
      <c r="BN38" s="117">
        <f t="shared" si="49"/>
        <v>18.45</v>
      </c>
      <c r="BO38" s="117">
        <f t="shared" si="50"/>
        <v>340.40249999999997</v>
      </c>
      <c r="BP38" s="117">
        <f t="shared" si="51"/>
        <v>0</v>
      </c>
      <c r="BQ38" s="117"/>
      <c r="BR38" s="117">
        <f t="shared" si="52"/>
        <v>0</v>
      </c>
      <c r="BS38" s="117">
        <f t="shared" si="53"/>
        <v>19.05</v>
      </c>
      <c r="BT38" s="117">
        <f t="shared" si="54"/>
        <v>362.90250000000003</v>
      </c>
      <c r="BU38" s="117">
        <f t="shared" si="55"/>
        <v>0</v>
      </c>
      <c r="BV38" s="117"/>
      <c r="BW38" s="117">
        <f t="shared" si="56"/>
        <v>0</v>
      </c>
      <c r="BX38" s="117">
        <f t="shared" si="57"/>
        <v>20.05</v>
      </c>
      <c r="BY38" s="117">
        <f t="shared" si="58"/>
        <v>402.00250000000005</v>
      </c>
      <c r="BZ38" s="117">
        <f t="shared" si="59"/>
        <v>0</v>
      </c>
      <c r="CA38" s="117"/>
      <c r="CB38" s="117">
        <f t="shared" si="60"/>
        <v>0</v>
      </c>
      <c r="CC38" s="117">
        <f t="shared" si="61"/>
        <v>20.666666666666668</v>
      </c>
      <c r="CD38" s="117">
        <f t="shared" si="62"/>
        <v>427.11111111111114</v>
      </c>
      <c r="CE38" s="117">
        <f t="shared" si="63"/>
        <v>0</v>
      </c>
      <c r="CF38" s="117"/>
      <c r="CG38" s="117">
        <f t="shared" si="64"/>
        <v>0</v>
      </c>
      <c r="CH38" s="117">
        <f t="shared" si="65"/>
        <v>21.666666666666668</v>
      </c>
      <c r="CI38" s="117">
        <f t="shared" si="66"/>
        <v>469.44444444444451</v>
      </c>
      <c r="CJ38" s="117">
        <f t="shared" si="67"/>
        <v>0</v>
      </c>
      <c r="CK38" s="117"/>
      <c r="CL38" s="117">
        <f t="shared" si="68"/>
        <v>0</v>
      </c>
      <c r="CM38" s="117">
        <f t="shared" si="69"/>
        <v>22.8</v>
      </c>
      <c r="CN38" s="117">
        <f t="shared" si="70"/>
        <v>519.84</v>
      </c>
      <c r="CO38" s="117">
        <f t="shared" si="71"/>
        <v>0</v>
      </c>
      <c r="CP38" s="117"/>
      <c r="CQ38" s="117">
        <f t="shared" si="72"/>
        <v>0</v>
      </c>
      <c r="CR38" s="117">
        <f t="shared" si="73"/>
        <v>23.931034482758619</v>
      </c>
      <c r="CS38" s="117">
        <f t="shared" si="74"/>
        <v>572.69441141498214</v>
      </c>
      <c r="CT38" s="117">
        <f t="shared" si="75"/>
        <v>0</v>
      </c>
      <c r="CU38" s="117"/>
      <c r="CV38" s="117">
        <f t="shared" si="76"/>
        <v>0</v>
      </c>
      <c r="CW38" s="117">
        <f t="shared" si="77"/>
        <v>24.433333333333334</v>
      </c>
      <c r="CX38" s="117">
        <f t="shared" si="78"/>
        <v>596.98777777777775</v>
      </c>
      <c r="CY38" s="117">
        <f t="shared" si="79"/>
        <v>0</v>
      </c>
      <c r="CZ38" s="117"/>
      <c r="DA38" s="117">
        <f t="shared" si="80"/>
        <v>0</v>
      </c>
      <c r="DB38" s="117">
        <f t="shared" si="81"/>
        <v>25.466666666666665</v>
      </c>
      <c r="DC38" s="117">
        <f t="shared" si="82"/>
        <v>648.55111111111103</v>
      </c>
      <c r="DD38" s="117">
        <f t="shared" si="83"/>
        <v>0</v>
      </c>
      <c r="DE38" s="118"/>
      <c r="DF38" s="117">
        <f t="shared" si="84"/>
        <v>0</v>
      </c>
      <c r="DG38" s="117">
        <f t="shared" si="85"/>
        <v>28.15</v>
      </c>
      <c r="DH38" s="117">
        <f t="shared" si="86"/>
        <v>792.4224999999999</v>
      </c>
      <c r="DI38" s="118">
        <f t="shared" si="87"/>
        <v>0</v>
      </c>
    </row>
    <row r="39" spans="1:113">
      <c r="A39" s="114">
        <f t="shared" si="88"/>
        <v>45</v>
      </c>
      <c r="B39" s="115" t="s">
        <v>22</v>
      </c>
      <c r="C39" s="116">
        <f t="shared" si="89"/>
        <v>45.9</v>
      </c>
      <c r="D39" s="117"/>
      <c r="E39" s="117">
        <f t="shared" si="0"/>
        <v>0</v>
      </c>
      <c r="F39" s="117">
        <f t="shared" si="1"/>
        <v>9.5</v>
      </c>
      <c r="G39" s="117">
        <f t="shared" si="2"/>
        <v>90.25</v>
      </c>
      <c r="H39" s="117">
        <f t="shared" si="3"/>
        <v>0</v>
      </c>
      <c r="I39" s="117"/>
      <c r="J39" s="117">
        <f t="shared" si="4"/>
        <v>0</v>
      </c>
      <c r="K39" s="117">
        <f t="shared" si="5"/>
        <v>11.375</v>
      </c>
      <c r="L39" s="117">
        <f t="shared" si="6"/>
        <v>129.390625</v>
      </c>
      <c r="M39" s="117">
        <f t="shared" si="7"/>
        <v>0</v>
      </c>
      <c r="N39" s="117"/>
      <c r="O39" s="117">
        <f t="shared" si="8"/>
        <v>0</v>
      </c>
      <c r="P39" s="117">
        <f t="shared" si="9"/>
        <v>12.299999999999997</v>
      </c>
      <c r="Q39" s="117">
        <f t="shared" si="10"/>
        <v>151.28999999999994</v>
      </c>
      <c r="R39" s="117">
        <f t="shared" si="11"/>
        <v>0</v>
      </c>
      <c r="S39" s="117"/>
      <c r="T39" s="117">
        <f t="shared" si="12"/>
        <v>0</v>
      </c>
      <c r="U39" s="117">
        <f t="shared" si="13"/>
        <v>11.875</v>
      </c>
      <c r="V39" s="117">
        <f t="shared" si="14"/>
        <v>141.015625</v>
      </c>
      <c r="W39" s="117">
        <f t="shared" si="15"/>
        <v>0</v>
      </c>
      <c r="X39" s="117"/>
      <c r="Y39" s="117">
        <f t="shared" si="16"/>
        <v>0</v>
      </c>
      <c r="Z39" s="117">
        <f t="shared" si="17"/>
        <v>13.642857142857142</v>
      </c>
      <c r="AA39" s="117">
        <f t="shared" si="18"/>
        <v>186.12755102040816</v>
      </c>
      <c r="AB39" s="117">
        <f t="shared" si="19"/>
        <v>0</v>
      </c>
      <c r="AC39" s="117"/>
      <c r="AD39" s="117">
        <f t="shared" si="20"/>
        <v>0</v>
      </c>
      <c r="AE39" s="117">
        <f t="shared" si="21"/>
        <v>15.3125</v>
      </c>
      <c r="AF39" s="117">
        <f t="shared" si="22"/>
        <v>234.47265625</v>
      </c>
      <c r="AG39" s="117">
        <f t="shared" si="23"/>
        <v>0</v>
      </c>
      <c r="AH39" s="117"/>
      <c r="AI39" s="117">
        <f t="shared" si="24"/>
        <v>0</v>
      </c>
      <c r="AJ39" s="117">
        <f t="shared" si="25"/>
        <v>16.083333333333332</v>
      </c>
      <c r="AK39" s="117">
        <f t="shared" si="26"/>
        <v>258.67361111111109</v>
      </c>
      <c r="AL39" s="117">
        <f t="shared" si="27"/>
        <v>0</v>
      </c>
      <c r="AM39" s="117"/>
      <c r="AN39" s="117">
        <f t="shared" si="28"/>
        <v>0</v>
      </c>
      <c r="AO39" s="117">
        <f t="shared" si="29"/>
        <v>10.299999999999997</v>
      </c>
      <c r="AP39" s="117">
        <f t="shared" si="30"/>
        <v>106.08999999999995</v>
      </c>
      <c r="AQ39" s="117">
        <f t="shared" si="31"/>
        <v>0</v>
      </c>
      <c r="AR39" s="117"/>
      <c r="AS39" s="117">
        <f t="shared" si="32"/>
        <v>0</v>
      </c>
      <c r="AT39" s="117">
        <f t="shared" si="33"/>
        <v>13.399999999999999</v>
      </c>
      <c r="AU39" s="117">
        <f t="shared" si="34"/>
        <v>179.55999999999997</v>
      </c>
      <c r="AV39" s="117">
        <f t="shared" si="35"/>
        <v>0</v>
      </c>
      <c r="AW39" s="117"/>
      <c r="AX39" s="117">
        <f t="shared" si="36"/>
        <v>0</v>
      </c>
      <c r="AY39" s="117">
        <f t="shared" si="37"/>
        <v>14.8</v>
      </c>
      <c r="AZ39" s="117">
        <f t="shared" si="38"/>
        <v>219.04000000000002</v>
      </c>
      <c r="BA39" s="117">
        <f t="shared" si="39"/>
        <v>0</v>
      </c>
      <c r="BB39" s="117"/>
      <c r="BC39" s="117">
        <f t="shared" si="40"/>
        <v>0</v>
      </c>
      <c r="BD39" s="117">
        <f t="shared" si="41"/>
        <v>17.399999999999999</v>
      </c>
      <c r="BE39" s="117">
        <f t="shared" si="42"/>
        <v>302.75999999999993</v>
      </c>
      <c r="BF39" s="117">
        <f t="shared" si="43"/>
        <v>0</v>
      </c>
      <c r="BG39" s="117"/>
      <c r="BH39" s="117">
        <f t="shared" si="44"/>
        <v>0</v>
      </c>
      <c r="BI39" s="117">
        <f t="shared" si="45"/>
        <v>18.100000000000001</v>
      </c>
      <c r="BJ39" s="117">
        <f t="shared" si="46"/>
        <v>327.61000000000007</v>
      </c>
      <c r="BK39" s="117">
        <f t="shared" si="47"/>
        <v>0</v>
      </c>
      <c r="BL39" s="117"/>
      <c r="BM39" s="117">
        <f t="shared" si="48"/>
        <v>0</v>
      </c>
      <c r="BN39" s="117">
        <f t="shared" si="49"/>
        <v>19.45</v>
      </c>
      <c r="BO39" s="117">
        <f t="shared" si="50"/>
        <v>378.30249999999995</v>
      </c>
      <c r="BP39" s="117">
        <f t="shared" si="51"/>
        <v>0</v>
      </c>
      <c r="BQ39" s="117"/>
      <c r="BR39" s="117">
        <f t="shared" si="52"/>
        <v>0</v>
      </c>
      <c r="BS39" s="117">
        <f t="shared" si="53"/>
        <v>20.05</v>
      </c>
      <c r="BT39" s="117">
        <f t="shared" si="54"/>
        <v>402.00250000000005</v>
      </c>
      <c r="BU39" s="117">
        <f t="shared" si="55"/>
        <v>0</v>
      </c>
      <c r="BV39" s="117"/>
      <c r="BW39" s="117">
        <f t="shared" si="56"/>
        <v>0</v>
      </c>
      <c r="BX39" s="117">
        <f t="shared" si="57"/>
        <v>21.05</v>
      </c>
      <c r="BY39" s="117">
        <f t="shared" si="58"/>
        <v>443.10250000000002</v>
      </c>
      <c r="BZ39" s="117">
        <f t="shared" si="59"/>
        <v>0</v>
      </c>
      <c r="CA39" s="117"/>
      <c r="CB39" s="117">
        <f t="shared" si="60"/>
        <v>0</v>
      </c>
      <c r="CC39" s="117">
        <f t="shared" si="61"/>
        <v>21.666666666666668</v>
      </c>
      <c r="CD39" s="117">
        <f t="shared" si="62"/>
        <v>469.44444444444451</v>
      </c>
      <c r="CE39" s="117">
        <f t="shared" si="63"/>
        <v>0</v>
      </c>
      <c r="CF39" s="117"/>
      <c r="CG39" s="117">
        <f t="shared" si="64"/>
        <v>0</v>
      </c>
      <c r="CH39" s="117">
        <f t="shared" si="65"/>
        <v>22.666666666666668</v>
      </c>
      <c r="CI39" s="117">
        <f t="shared" si="66"/>
        <v>513.77777777777783</v>
      </c>
      <c r="CJ39" s="117">
        <f t="shared" si="67"/>
        <v>0</v>
      </c>
      <c r="CK39" s="117"/>
      <c r="CL39" s="117">
        <f t="shared" si="68"/>
        <v>0</v>
      </c>
      <c r="CM39" s="117">
        <f t="shared" si="69"/>
        <v>23.8</v>
      </c>
      <c r="CN39" s="117">
        <f t="shared" si="70"/>
        <v>566.44000000000005</v>
      </c>
      <c r="CO39" s="117">
        <f t="shared" si="71"/>
        <v>0</v>
      </c>
      <c r="CP39" s="117"/>
      <c r="CQ39" s="117">
        <f t="shared" si="72"/>
        <v>0</v>
      </c>
      <c r="CR39" s="117">
        <f t="shared" si="73"/>
        <v>24.931034482758619</v>
      </c>
      <c r="CS39" s="117">
        <f t="shared" si="74"/>
        <v>621.55648038049935</v>
      </c>
      <c r="CT39" s="117">
        <f t="shared" si="75"/>
        <v>0</v>
      </c>
      <c r="CU39" s="117"/>
      <c r="CV39" s="117">
        <f t="shared" si="76"/>
        <v>0</v>
      </c>
      <c r="CW39" s="117">
        <f t="shared" si="77"/>
        <v>25.433333333333334</v>
      </c>
      <c r="CX39" s="117">
        <f t="shared" si="78"/>
        <v>646.85444444444443</v>
      </c>
      <c r="CY39" s="117">
        <f t="shared" si="79"/>
        <v>0</v>
      </c>
      <c r="CZ39" s="117"/>
      <c r="DA39" s="117">
        <f t="shared" si="80"/>
        <v>0</v>
      </c>
      <c r="DB39" s="117">
        <f t="shared" si="81"/>
        <v>26.466666666666665</v>
      </c>
      <c r="DC39" s="117">
        <f t="shared" si="82"/>
        <v>700.48444444444431</v>
      </c>
      <c r="DD39" s="117">
        <f t="shared" si="83"/>
        <v>0</v>
      </c>
      <c r="DE39" s="118"/>
      <c r="DF39" s="117">
        <f t="shared" si="84"/>
        <v>0</v>
      </c>
      <c r="DG39" s="117">
        <f t="shared" si="85"/>
        <v>29.15</v>
      </c>
      <c r="DH39" s="117">
        <f t="shared" si="86"/>
        <v>849.72249999999997</v>
      </c>
      <c r="DI39" s="118">
        <f t="shared" si="87"/>
        <v>0</v>
      </c>
    </row>
    <row r="40" spans="1:113">
      <c r="A40" s="114">
        <f t="shared" si="88"/>
        <v>46</v>
      </c>
      <c r="B40" s="115" t="s">
        <v>22</v>
      </c>
      <c r="C40" s="116">
        <f t="shared" si="89"/>
        <v>46.9</v>
      </c>
      <c r="D40" s="117"/>
      <c r="E40" s="117">
        <f t="shared" si="0"/>
        <v>0</v>
      </c>
      <c r="F40" s="117">
        <f t="shared" si="1"/>
        <v>10.5</v>
      </c>
      <c r="G40" s="117">
        <f t="shared" si="2"/>
        <v>110.25</v>
      </c>
      <c r="H40" s="117">
        <f t="shared" si="3"/>
        <v>0</v>
      </c>
      <c r="I40" s="117"/>
      <c r="J40" s="117">
        <f t="shared" si="4"/>
        <v>0</v>
      </c>
      <c r="K40" s="117">
        <f t="shared" si="5"/>
        <v>12.375</v>
      </c>
      <c r="L40" s="117">
        <f t="shared" si="6"/>
        <v>153.140625</v>
      </c>
      <c r="M40" s="117">
        <f t="shared" si="7"/>
        <v>0</v>
      </c>
      <c r="N40" s="117"/>
      <c r="O40" s="117">
        <f t="shared" si="8"/>
        <v>0</v>
      </c>
      <c r="P40" s="117">
        <f t="shared" si="9"/>
        <v>13.299999999999997</v>
      </c>
      <c r="Q40" s="117">
        <f t="shared" si="10"/>
        <v>176.88999999999993</v>
      </c>
      <c r="R40" s="117">
        <f t="shared" si="11"/>
        <v>0</v>
      </c>
      <c r="S40" s="117"/>
      <c r="T40" s="117">
        <f t="shared" si="12"/>
        <v>0</v>
      </c>
      <c r="U40" s="117">
        <f t="shared" si="13"/>
        <v>12.875</v>
      </c>
      <c r="V40" s="117">
        <f t="shared" si="14"/>
        <v>165.765625</v>
      </c>
      <c r="W40" s="117">
        <f t="shared" si="15"/>
        <v>0</v>
      </c>
      <c r="X40" s="117"/>
      <c r="Y40" s="117">
        <f t="shared" si="16"/>
        <v>0</v>
      </c>
      <c r="Z40" s="117">
        <f t="shared" si="17"/>
        <v>14.642857142857142</v>
      </c>
      <c r="AA40" s="117">
        <f t="shared" si="18"/>
        <v>214.41326530612244</v>
      </c>
      <c r="AB40" s="117">
        <f t="shared" si="19"/>
        <v>0</v>
      </c>
      <c r="AC40" s="117"/>
      <c r="AD40" s="117">
        <f t="shared" si="20"/>
        <v>0</v>
      </c>
      <c r="AE40" s="117">
        <f t="shared" si="21"/>
        <v>16.3125</v>
      </c>
      <c r="AF40" s="117">
        <f t="shared" si="22"/>
        <v>266.09765625</v>
      </c>
      <c r="AG40" s="117">
        <f t="shared" si="23"/>
        <v>0</v>
      </c>
      <c r="AH40" s="117"/>
      <c r="AI40" s="117">
        <f t="shared" si="24"/>
        <v>0</v>
      </c>
      <c r="AJ40" s="117">
        <f t="shared" si="25"/>
        <v>17.083333333333332</v>
      </c>
      <c r="AK40" s="117">
        <f t="shared" si="26"/>
        <v>291.84027777777771</v>
      </c>
      <c r="AL40" s="117">
        <f t="shared" si="27"/>
        <v>0</v>
      </c>
      <c r="AM40" s="117"/>
      <c r="AN40" s="117">
        <f t="shared" si="28"/>
        <v>0</v>
      </c>
      <c r="AO40" s="117">
        <f t="shared" si="29"/>
        <v>11.299999999999997</v>
      </c>
      <c r="AP40" s="117">
        <f t="shared" si="30"/>
        <v>127.68999999999994</v>
      </c>
      <c r="AQ40" s="117">
        <f t="shared" si="31"/>
        <v>0</v>
      </c>
      <c r="AR40" s="117"/>
      <c r="AS40" s="117">
        <f t="shared" si="32"/>
        <v>0</v>
      </c>
      <c r="AT40" s="117">
        <f t="shared" si="33"/>
        <v>14.399999999999999</v>
      </c>
      <c r="AU40" s="117">
        <f t="shared" si="34"/>
        <v>207.35999999999996</v>
      </c>
      <c r="AV40" s="117">
        <f t="shared" si="35"/>
        <v>0</v>
      </c>
      <c r="AW40" s="117"/>
      <c r="AX40" s="117">
        <f t="shared" si="36"/>
        <v>0</v>
      </c>
      <c r="AY40" s="117">
        <f t="shared" si="37"/>
        <v>15.8</v>
      </c>
      <c r="AZ40" s="117">
        <f t="shared" si="38"/>
        <v>249.64000000000001</v>
      </c>
      <c r="BA40" s="117">
        <f t="shared" si="39"/>
        <v>0</v>
      </c>
      <c r="BB40" s="117"/>
      <c r="BC40" s="117">
        <f t="shared" si="40"/>
        <v>0</v>
      </c>
      <c r="BD40" s="117">
        <f t="shared" si="41"/>
        <v>18.399999999999999</v>
      </c>
      <c r="BE40" s="117">
        <f t="shared" si="42"/>
        <v>338.55999999999995</v>
      </c>
      <c r="BF40" s="117">
        <f t="shared" si="43"/>
        <v>0</v>
      </c>
      <c r="BG40" s="117"/>
      <c r="BH40" s="117">
        <f t="shared" si="44"/>
        <v>0</v>
      </c>
      <c r="BI40" s="117">
        <f t="shared" si="45"/>
        <v>19.100000000000001</v>
      </c>
      <c r="BJ40" s="117">
        <f t="shared" si="46"/>
        <v>364.81000000000006</v>
      </c>
      <c r="BK40" s="117">
        <f t="shared" si="47"/>
        <v>0</v>
      </c>
      <c r="BL40" s="117"/>
      <c r="BM40" s="117">
        <f t="shared" si="48"/>
        <v>0</v>
      </c>
      <c r="BN40" s="117">
        <f t="shared" si="49"/>
        <v>20.45</v>
      </c>
      <c r="BO40" s="117">
        <f t="shared" si="50"/>
        <v>418.20249999999999</v>
      </c>
      <c r="BP40" s="117">
        <f t="shared" si="51"/>
        <v>0</v>
      </c>
      <c r="BQ40" s="117"/>
      <c r="BR40" s="117">
        <f t="shared" si="52"/>
        <v>0</v>
      </c>
      <c r="BS40" s="117">
        <f t="shared" si="53"/>
        <v>21.05</v>
      </c>
      <c r="BT40" s="117">
        <f t="shared" si="54"/>
        <v>443.10250000000002</v>
      </c>
      <c r="BU40" s="117">
        <f t="shared" si="55"/>
        <v>0</v>
      </c>
      <c r="BV40" s="117"/>
      <c r="BW40" s="117">
        <f t="shared" si="56"/>
        <v>0</v>
      </c>
      <c r="BX40" s="117">
        <f t="shared" si="57"/>
        <v>22.05</v>
      </c>
      <c r="BY40" s="117">
        <f t="shared" si="58"/>
        <v>486.20250000000004</v>
      </c>
      <c r="BZ40" s="117">
        <f t="shared" si="59"/>
        <v>0</v>
      </c>
      <c r="CA40" s="117"/>
      <c r="CB40" s="117">
        <f t="shared" si="60"/>
        <v>0</v>
      </c>
      <c r="CC40" s="117">
        <f t="shared" si="61"/>
        <v>22.666666666666668</v>
      </c>
      <c r="CD40" s="117">
        <f t="shared" si="62"/>
        <v>513.77777777777783</v>
      </c>
      <c r="CE40" s="117">
        <f t="shared" si="63"/>
        <v>0</v>
      </c>
      <c r="CF40" s="117"/>
      <c r="CG40" s="117">
        <f t="shared" si="64"/>
        <v>0</v>
      </c>
      <c r="CH40" s="117">
        <f t="shared" si="65"/>
        <v>23.666666666666668</v>
      </c>
      <c r="CI40" s="117">
        <f t="shared" si="66"/>
        <v>560.1111111111112</v>
      </c>
      <c r="CJ40" s="117">
        <f t="shared" si="67"/>
        <v>0</v>
      </c>
      <c r="CK40" s="117"/>
      <c r="CL40" s="117">
        <f t="shared" si="68"/>
        <v>0</v>
      </c>
      <c r="CM40" s="117">
        <f t="shared" si="69"/>
        <v>24.8</v>
      </c>
      <c r="CN40" s="117">
        <f t="shared" si="70"/>
        <v>615.04000000000008</v>
      </c>
      <c r="CO40" s="117">
        <f t="shared" si="71"/>
        <v>0</v>
      </c>
      <c r="CP40" s="117"/>
      <c r="CQ40" s="117">
        <f t="shared" si="72"/>
        <v>0</v>
      </c>
      <c r="CR40" s="117">
        <f t="shared" si="73"/>
        <v>25.931034482758619</v>
      </c>
      <c r="CS40" s="117">
        <f t="shared" si="74"/>
        <v>672.41854934601656</v>
      </c>
      <c r="CT40" s="117">
        <f t="shared" si="75"/>
        <v>0</v>
      </c>
      <c r="CU40" s="117"/>
      <c r="CV40" s="117">
        <f t="shared" si="76"/>
        <v>0</v>
      </c>
      <c r="CW40" s="117">
        <f t="shared" si="77"/>
        <v>26.433333333333334</v>
      </c>
      <c r="CX40" s="117">
        <f t="shared" si="78"/>
        <v>698.7211111111111</v>
      </c>
      <c r="CY40" s="117">
        <f t="shared" si="79"/>
        <v>0</v>
      </c>
      <c r="CZ40" s="117"/>
      <c r="DA40" s="117">
        <f t="shared" si="80"/>
        <v>0</v>
      </c>
      <c r="DB40" s="117">
        <f t="shared" si="81"/>
        <v>27.466666666666665</v>
      </c>
      <c r="DC40" s="117">
        <f t="shared" si="82"/>
        <v>754.4177777777777</v>
      </c>
      <c r="DD40" s="117">
        <f t="shared" si="83"/>
        <v>0</v>
      </c>
      <c r="DE40" s="118"/>
      <c r="DF40" s="117">
        <f t="shared" si="84"/>
        <v>0</v>
      </c>
      <c r="DG40" s="117">
        <f t="shared" si="85"/>
        <v>30.15</v>
      </c>
      <c r="DH40" s="117">
        <f t="shared" si="86"/>
        <v>909.02249999999992</v>
      </c>
      <c r="DI40" s="118">
        <f t="shared" si="87"/>
        <v>0</v>
      </c>
    </row>
    <row r="41" spans="1:113">
      <c r="A41" s="114">
        <f t="shared" si="88"/>
        <v>47</v>
      </c>
      <c r="B41" s="115" t="s">
        <v>22</v>
      </c>
      <c r="C41" s="116">
        <f t="shared" si="89"/>
        <v>47.9</v>
      </c>
      <c r="D41" s="117"/>
      <c r="E41" s="117">
        <f t="shared" si="0"/>
        <v>0</v>
      </c>
      <c r="F41" s="117">
        <f t="shared" si="1"/>
        <v>11.5</v>
      </c>
      <c r="G41" s="117">
        <f t="shared" si="2"/>
        <v>132.25</v>
      </c>
      <c r="H41" s="117">
        <f t="shared" si="3"/>
        <v>0</v>
      </c>
      <c r="I41" s="117"/>
      <c r="J41" s="117">
        <f t="shared" si="4"/>
        <v>0</v>
      </c>
      <c r="K41" s="117">
        <f t="shared" si="5"/>
        <v>13.375</v>
      </c>
      <c r="L41" s="117">
        <f t="shared" si="6"/>
        <v>178.890625</v>
      </c>
      <c r="M41" s="117">
        <f t="shared" si="7"/>
        <v>0</v>
      </c>
      <c r="N41" s="117"/>
      <c r="O41" s="117">
        <f t="shared" si="8"/>
        <v>0</v>
      </c>
      <c r="P41" s="117">
        <f t="shared" si="9"/>
        <v>14.299999999999997</v>
      </c>
      <c r="Q41" s="117">
        <f t="shared" si="10"/>
        <v>204.48999999999992</v>
      </c>
      <c r="R41" s="117">
        <f t="shared" si="11"/>
        <v>0</v>
      </c>
      <c r="S41" s="117"/>
      <c r="T41" s="117">
        <f t="shared" si="12"/>
        <v>0</v>
      </c>
      <c r="U41" s="117">
        <f t="shared" si="13"/>
        <v>13.875</v>
      </c>
      <c r="V41" s="117">
        <f t="shared" si="14"/>
        <v>192.515625</v>
      </c>
      <c r="W41" s="117">
        <f t="shared" si="15"/>
        <v>0</v>
      </c>
      <c r="X41" s="117"/>
      <c r="Y41" s="117">
        <f t="shared" si="16"/>
        <v>0</v>
      </c>
      <c r="Z41" s="117">
        <f t="shared" si="17"/>
        <v>15.642857142857142</v>
      </c>
      <c r="AA41" s="117">
        <f t="shared" si="18"/>
        <v>244.69897959183672</v>
      </c>
      <c r="AB41" s="117">
        <f t="shared" si="19"/>
        <v>0</v>
      </c>
      <c r="AC41" s="117"/>
      <c r="AD41" s="117">
        <f t="shared" si="20"/>
        <v>0</v>
      </c>
      <c r="AE41" s="117">
        <f t="shared" si="21"/>
        <v>17.3125</v>
      </c>
      <c r="AF41" s="117">
        <f t="shared" si="22"/>
        <v>299.72265625</v>
      </c>
      <c r="AG41" s="117">
        <f t="shared" si="23"/>
        <v>0</v>
      </c>
      <c r="AH41" s="117"/>
      <c r="AI41" s="117">
        <f t="shared" si="24"/>
        <v>0</v>
      </c>
      <c r="AJ41" s="117">
        <f t="shared" si="25"/>
        <v>18.083333333333332</v>
      </c>
      <c r="AK41" s="117">
        <f t="shared" si="26"/>
        <v>327.0069444444444</v>
      </c>
      <c r="AL41" s="117">
        <f t="shared" si="27"/>
        <v>0</v>
      </c>
      <c r="AM41" s="117"/>
      <c r="AN41" s="117">
        <f t="shared" si="28"/>
        <v>0</v>
      </c>
      <c r="AO41" s="117">
        <f t="shared" si="29"/>
        <v>12.299999999999997</v>
      </c>
      <c r="AP41" s="117">
        <f t="shared" si="30"/>
        <v>151.28999999999994</v>
      </c>
      <c r="AQ41" s="117">
        <f t="shared" si="31"/>
        <v>0</v>
      </c>
      <c r="AR41" s="117"/>
      <c r="AS41" s="117">
        <f t="shared" si="32"/>
        <v>0</v>
      </c>
      <c r="AT41" s="117">
        <f t="shared" si="33"/>
        <v>15.399999999999999</v>
      </c>
      <c r="AU41" s="117">
        <f t="shared" si="34"/>
        <v>237.15999999999997</v>
      </c>
      <c r="AV41" s="117">
        <f t="shared" si="35"/>
        <v>0</v>
      </c>
      <c r="AW41" s="117"/>
      <c r="AX41" s="117">
        <f t="shared" si="36"/>
        <v>0</v>
      </c>
      <c r="AY41" s="117">
        <f t="shared" si="37"/>
        <v>16.8</v>
      </c>
      <c r="AZ41" s="117">
        <f t="shared" si="38"/>
        <v>282.24</v>
      </c>
      <c r="BA41" s="117">
        <f t="shared" si="39"/>
        <v>0</v>
      </c>
      <c r="BB41" s="117"/>
      <c r="BC41" s="117">
        <f t="shared" si="40"/>
        <v>0</v>
      </c>
      <c r="BD41" s="117">
        <f t="shared" si="41"/>
        <v>19.399999999999999</v>
      </c>
      <c r="BE41" s="117">
        <f t="shared" si="42"/>
        <v>376.35999999999996</v>
      </c>
      <c r="BF41" s="117">
        <f t="shared" si="43"/>
        <v>0</v>
      </c>
      <c r="BG41" s="117"/>
      <c r="BH41" s="117">
        <f t="shared" si="44"/>
        <v>0</v>
      </c>
      <c r="BI41" s="117">
        <f t="shared" si="45"/>
        <v>20.100000000000001</v>
      </c>
      <c r="BJ41" s="117">
        <f t="shared" si="46"/>
        <v>404.01000000000005</v>
      </c>
      <c r="BK41" s="117">
        <f t="shared" si="47"/>
        <v>0</v>
      </c>
      <c r="BL41" s="117"/>
      <c r="BM41" s="117">
        <f t="shared" si="48"/>
        <v>0</v>
      </c>
      <c r="BN41" s="117">
        <f t="shared" si="49"/>
        <v>21.45</v>
      </c>
      <c r="BO41" s="117">
        <f t="shared" si="50"/>
        <v>460.10249999999996</v>
      </c>
      <c r="BP41" s="117">
        <f t="shared" si="51"/>
        <v>0</v>
      </c>
      <c r="BQ41" s="117"/>
      <c r="BR41" s="117">
        <f t="shared" si="52"/>
        <v>0</v>
      </c>
      <c r="BS41" s="117">
        <f t="shared" si="53"/>
        <v>22.05</v>
      </c>
      <c r="BT41" s="117">
        <f t="shared" si="54"/>
        <v>486.20250000000004</v>
      </c>
      <c r="BU41" s="117">
        <f t="shared" si="55"/>
        <v>0</v>
      </c>
      <c r="BV41" s="117"/>
      <c r="BW41" s="117">
        <f t="shared" si="56"/>
        <v>0</v>
      </c>
      <c r="BX41" s="117">
        <f t="shared" si="57"/>
        <v>23.05</v>
      </c>
      <c r="BY41" s="117">
        <f t="shared" si="58"/>
        <v>531.30250000000001</v>
      </c>
      <c r="BZ41" s="117">
        <f t="shared" si="59"/>
        <v>0</v>
      </c>
      <c r="CA41" s="117"/>
      <c r="CB41" s="117">
        <f t="shared" si="60"/>
        <v>0</v>
      </c>
      <c r="CC41" s="117">
        <f t="shared" si="61"/>
        <v>23.666666666666668</v>
      </c>
      <c r="CD41" s="117">
        <f t="shared" si="62"/>
        <v>560.1111111111112</v>
      </c>
      <c r="CE41" s="117">
        <f t="shared" si="63"/>
        <v>0</v>
      </c>
      <c r="CF41" s="117"/>
      <c r="CG41" s="117">
        <f t="shared" si="64"/>
        <v>0</v>
      </c>
      <c r="CH41" s="117">
        <f t="shared" si="65"/>
        <v>24.666666666666668</v>
      </c>
      <c r="CI41" s="117">
        <f t="shared" si="66"/>
        <v>608.44444444444446</v>
      </c>
      <c r="CJ41" s="117">
        <f t="shared" si="67"/>
        <v>0</v>
      </c>
      <c r="CK41" s="117"/>
      <c r="CL41" s="117">
        <f t="shared" si="68"/>
        <v>0</v>
      </c>
      <c r="CM41" s="117">
        <f t="shared" si="69"/>
        <v>25.8</v>
      </c>
      <c r="CN41" s="117">
        <f t="shared" si="70"/>
        <v>665.64</v>
      </c>
      <c r="CO41" s="117">
        <f t="shared" si="71"/>
        <v>0</v>
      </c>
      <c r="CP41" s="117"/>
      <c r="CQ41" s="117">
        <f t="shared" si="72"/>
        <v>0</v>
      </c>
      <c r="CR41" s="117">
        <f t="shared" si="73"/>
        <v>26.931034482758619</v>
      </c>
      <c r="CS41" s="117">
        <f t="shared" si="74"/>
        <v>725.28061831153377</v>
      </c>
      <c r="CT41" s="117">
        <f t="shared" si="75"/>
        <v>0</v>
      </c>
      <c r="CU41" s="117"/>
      <c r="CV41" s="117">
        <f t="shared" si="76"/>
        <v>0</v>
      </c>
      <c r="CW41" s="117">
        <f t="shared" si="77"/>
        <v>27.433333333333334</v>
      </c>
      <c r="CX41" s="117">
        <f t="shared" si="78"/>
        <v>752.58777777777777</v>
      </c>
      <c r="CY41" s="117">
        <f t="shared" si="79"/>
        <v>0</v>
      </c>
      <c r="CZ41" s="117"/>
      <c r="DA41" s="117">
        <f t="shared" si="80"/>
        <v>0</v>
      </c>
      <c r="DB41" s="117">
        <f t="shared" si="81"/>
        <v>28.466666666666665</v>
      </c>
      <c r="DC41" s="117">
        <f t="shared" si="82"/>
        <v>810.35111111111098</v>
      </c>
      <c r="DD41" s="117">
        <f t="shared" si="83"/>
        <v>0</v>
      </c>
      <c r="DE41" s="118"/>
      <c r="DF41" s="117">
        <f t="shared" si="84"/>
        <v>0</v>
      </c>
      <c r="DG41" s="117">
        <f t="shared" si="85"/>
        <v>31.15</v>
      </c>
      <c r="DH41" s="117">
        <f t="shared" si="86"/>
        <v>970.32249999999988</v>
      </c>
      <c r="DI41" s="118">
        <f t="shared" si="87"/>
        <v>0</v>
      </c>
    </row>
    <row r="42" spans="1:113">
      <c r="A42" s="119">
        <f t="shared" si="88"/>
        <v>48</v>
      </c>
      <c r="B42" s="104" t="s">
        <v>22</v>
      </c>
      <c r="C42" s="120">
        <f t="shared" si="89"/>
        <v>48.9</v>
      </c>
      <c r="D42" s="121"/>
      <c r="E42" s="121">
        <f t="shared" si="0"/>
        <v>0</v>
      </c>
      <c r="F42" s="121">
        <f t="shared" si="1"/>
        <v>12.5</v>
      </c>
      <c r="G42" s="121">
        <f t="shared" si="2"/>
        <v>156.25</v>
      </c>
      <c r="H42" s="121">
        <f t="shared" si="3"/>
        <v>0</v>
      </c>
      <c r="I42" s="121"/>
      <c r="J42" s="121">
        <f t="shared" si="4"/>
        <v>0</v>
      </c>
      <c r="K42" s="121">
        <f t="shared" si="5"/>
        <v>14.375</v>
      </c>
      <c r="L42" s="121">
        <f t="shared" si="6"/>
        <v>206.640625</v>
      </c>
      <c r="M42" s="121">
        <f t="shared" si="7"/>
        <v>0</v>
      </c>
      <c r="N42" s="121"/>
      <c r="O42" s="121">
        <f t="shared" si="8"/>
        <v>0</v>
      </c>
      <c r="P42" s="121">
        <f t="shared" si="9"/>
        <v>15.299999999999997</v>
      </c>
      <c r="Q42" s="121">
        <f t="shared" si="10"/>
        <v>234.08999999999992</v>
      </c>
      <c r="R42" s="121">
        <f t="shared" si="11"/>
        <v>0</v>
      </c>
      <c r="S42" s="121"/>
      <c r="T42" s="121">
        <f t="shared" si="12"/>
        <v>0</v>
      </c>
      <c r="U42" s="121">
        <f t="shared" si="13"/>
        <v>14.875</v>
      </c>
      <c r="V42" s="121">
        <f t="shared" si="14"/>
        <v>221.265625</v>
      </c>
      <c r="W42" s="121">
        <f t="shared" si="15"/>
        <v>0</v>
      </c>
      <c r="X42" s="121"/>
      <c r="Y42" s="121">
        <f t="shared" si="16"/>
        <v>0</v>
      </c>
      <c r="Z42" s="121">
        <f t="shared" si="17"/>
        <v>16.642857142857142</v>
      </c>
      <c r="AA42" s="121">
        <f t="shared" si="18"/>
        <v>276.98469387755102</v>
      </c>
      <c r="AB42" s="121">
        <f t="shared" si="19"/>
        <v>0</v>
      </c>
      <c r="AC42" s="121"/>
      <c r="AD42" s="121">
        <f t="shared" si="20"/>
        <v>0</v>
      </c>
      <c r="AE42" s="121">
        <f t="shared" si="21"/>
        <v>18.3125</v>
      </c>
      <c r="AF42" s="121">
        <f t="shared" si="22"/>
        <v>335.34765625</v>
      </c>
      <c r="AG42" s="121">
        <f t="shared" si="23"/>
        <v>0</v>
      </c>
      <c r="AH42" s="121"/>
      <c r="AI42" s="121">
        <f t="shared" si="24"/>
        <v>0</v>
      </c>
      <c r="AJ42" s="121">
        <f t="shared" si="25"/>
        <v>19.083333333333332</v>
      </c>
      <c r="AK42" s="121">
        <f t="shared" si="26"/>
        <v>364.17361111111109</v>
      </c>
      <c r="AL42" s="121">
        <f t="shared" si="27"/>
        <v>0</v>
      </c>
      <c r="AM42" s="121"/>
      <c r="AN42" s="121">
        <f t="shared" si="28"/>
        <v>0</v>
      </c>
      <c r="AO42" s="121">
        <f t="shared" si="29"/>
        <v>13.299999999999997</v>
      </c>
      <c r="AP42" s="121">
        <f t="shared" si="30"/>
        <v>176.88999999999993</v>
      </c>
      <c r="AQ42" s="121">
        <f t="shared" si="31"/>
        <v>0</v>
      </c>
      <c r="AR42" s="121"/>
      <c r="AS42" s="121">
        <f t="shared" si="32"/>
        <v>0</v>
      </c>
      <c r="AT42" s="121">
        <f t="shared" si="33"/>
        <v>16.399999999999999</v>
      </c>
      <c r="AU42" s="121">
        <f t="shared" si="34"/>
        <v>268.95999999999998</v>
      </c>
      <c r="AV42" s="121">
        <f t="shared" si="35"/>
        <v>0</v>
      </c>
      <c r="AW42" s="121"/>
      <c r="AX42" s="121">
        <f t="shared" si="36"/>
        <v>0</v>
      </c>
      <c r="AY42" s="121">
        <f t="shared" si="37"/>
        <v>17.8</v>
      </c>
      <c r="AZ42" s="121">
        <f t="shared" si="38"/>
        <v>316.84000000000003</v>
      </c>
      <c r="BA42" s="121">
        <f t="shared" si="39"/>
        <v>0</v>
      </c>
      <c r="BB42" s="121"/>
      <c r="BC42" s="121">
        <f t="shared" si="40"/>
        <v>0</v>
      </c>
      <c r="BD42" s="121">
        <f t="shared" si="41"/>
        <v>20.399999999999999</v>
      </c>
      <c r="BE42" s="121">
        <f t="shared" si="42"/>
        <v>416.15999999999997</v>
      </c>
      <c r="BF42" s="121">
        <f t="shared" si="43"/>
        <v>0</v>
      </c>
      <c r="BG42" s="121"/>
      <c r="BH42" s="121">
        <f t="shared" si="44"/>
        <v>0</v>
      </c>
      <c r="BI42" s="121">
        <f t="shared" si="45"/>
        <v>21.1</v>
      </c>
      <c r="BJ42" s="121">
        <f t="shared" si="46"/>
        <v>445.21000000000004</v>
      </c>
      <c r="BK42" s="121">
        <f t="shared" si="47"/>
        <v>0</v>
      </c>
      <c r="BL42" s="121"/>
      <c r="BM42" s="121">
        <f t="shared" si="48"/>
        <v>0</v>
      </c>
      <c r="BN42" s="121">
        <f t="shared" si="49"/>
        <v>22.45</v>
      </c>
      <c r="BO42" s="121">
        <f t="shared" si="50"/>
        <v>504.00249999999994</v>
      </c>
      <c r="BP42" s="121">
        <f t="shared" si="51"/>
        <v>0</v>
      </c>
      <c r="BQ42" s="121"/>
      <c r="BR42" s="121">
        <f t="shared" si="52"/>
        <v>0</v>
      </c>
      <c r="BS42" s="121">
        <f t="shared" si="53"/>
        <v>23.05</v>
      </c>
      <c r="BT42" s="121">
        <f t="shared" si="54"/>
        <v>531.30250000000001</v>
      </c>
      <c r="BU42" s="121">
        <f t="shared" si="55"/>
        <v>0</v>
      </c>
      <c r="BV42" s="121"/>
      <c r="BW42" s="121">
        <f t="shared" si="56"/>
        <v>0</v>
      </c>
      <c r="BX42" s="121">
        <f t="shared" si="57"/>
        <v>24.05</v>
      </c>
      <c r="BY42" s="121">
        <f t="shared" si="58"/>
        <v>578.40250000000003</v>
      </c>
      <c r="BZ42" s="121">
        <f t="shared" si="59"/>
        <v>0</v>
      </c>
      <c r="CA42" s="121"/>
      <c r="CB42" s="121">
        <f t="shared" si="60"/>
        <v>0</v>
      </c>
      <c r="CC42" s="121">
        <f t="shared" si="61"/>
        <v>24.666666666666668</v>
      </c>
      <c r="CD42" s="121">
        <f t="shared" si="62"/>
        <v>608.44444444444446</v>
      </c>
      <c r="CE42" s="121">
        <f t="shared" si="63"/>
        <v>0</v>
      </c>
      <c r="CF42" s="121"/>
      <c r="CG42" s="121">
        <f t="shared" si="64"/>
        <v>0</v>
      </c>
      <c r="CH42" s="121">
        <f t="shared" si="65"/>
        <v>25.666666666666668</v>
      </c>
      <c r="CI42" s="121">
        <f t="shared" si="66"/>
        <v>658.77777777777783</v>
      </c>
      <c r="CJ42" s="121">
        <f t="shared" si="67"/>
        <v>0</v>
      </c>
      <c r="CK42" s="121"/>
      <c r="CL42" s="121">
        <f t="shared" si="68"/>
        <v>0</v>
      </c>
      <c r="CM42" s="121">
        <f t="shared" si="69"/>
        <v>26.8</v>
      </c>
      <c r="CN42" s="121">
        <f t="shared" si="70"/>
        <v>718.24</v>
      </c>
      <c r="CO42" s="121">
        <f t="shared" si="71"/>
        <v>0</v>
      </c>
      <c r="CP42" s="121"/>
      <c r="CQ42" s="121">
        <f t="shared" si="72"/>
        <v>0</v>
      </c>
      <c r="CR42" s="121">
        <f t="shared" si="73"/>
        <v>27.931034482758619</v>
      </c>
      <c r="CS42" s="121">
        <f t="shared" si="74"/>
        <v>780.1426872770511</v>
      </c>
      <c r="CT42" s="121">
        <f t="shared" si="75"/>
        <v>0</v>
      </c>
      <c r="CU42" s="121"/>
      <c r="CV42" s="121">
        <f t="shared" si="76"/>
        <v>0</v>
      </c>
      <c r="CW42" s="121">
        <f t="shared" si="77"/>
        <v>28.433333333333334</v>
      </c>
      <c r="CX42" s="121">
        <f t="shared" si="78"/>
        <v>808.45444444444445</v>
      </c>
      <c r="CY42" s="121">
        <f t="shared" si="79"/>
        <v>0</v>
      </c>
      <c r="CZ42" s="121"/>
      <c r="DA42" s="121">
        <f t="shared" si="80"/>
        <v>0</v>
      </c>
      <c r="DB42" s="121">
        <f t="shared" si="81"/>
        <v>29.466666666666665</v>
      </c>
      <c r="DC42" s="121">
        <f t="shared" si="82"/>
        <v>868.28444444444438</v>
      </c>
      <c r="DD42" s="121">
        <f t="shared" si="83"/>
        <v>0</v>
      </c>
      <c r="DE42" s="122"/>
      <c r="DF42" s="121">
        <f t="shared" si="84"/>
        <v>0</v>
      </c>
      <c r="DG42" s="121">
        <f t="shared" si="85"/>
        <v>32.15</v>
      </c>
      <c r="DH42" s="121">
        <f t="shared" si="86"/>
        <v>1033.6224999999999</v>
      </c>
      <c r="DI42" s="122">
        <f t="shared" si="87"/>
        <v>0</v>
      </c>
    </row>
    <row r="43" spans="1:113">
      <c r="A43" s="123" t="s">
        <v>23</v>
      </c>
      <c r="B43" s="124"/>
      <c r="C43" s="124"/>
      <c r="D43" s="117">
        <f t="shared" ref="D43:CI43" si="90">SUM(D4:D42)</f>
        <v>6</v>
      </c>
      <c r="E43" s="117">
        <f t="shared" si="90"/>
        <v>216</v>
      </c>
      <c r="F43" s="117">
        <f t="shared" si="90"/>
        <v>-253.5</v>
      </c>
      <c r="G43" s="117">
        <f t="shared" si="90"/>
        <v>6587.75</v>
      </c>
      <c r="H43" s="117">
        <f t="shared" si="90"/>
        <v>9.5</v>
      </c>
      <c r="I43" s="117">
        <f t="shared" si="90"/>
        <v>8</v>
      </c>
      <c r="J43" s="117">
        <f t="shared" si="90"/>
        <v>273</v>
      </c>
      <c r="K43" s="117">
        <f t="shared" si="90"/>
        <v>-180.375</v>
      </c>
      <c r="L43" s="117">
        <f t="shared" si="90"/>
        <v>5774.234375</v>
      </c>
      <c r="M43" s="117">
        <f t="shared" si="90"/>
        <v>3.875</v>
      </c>
      <c r="N43" s="117">
        <f t="shared" si="90"/>
        <v>10</v>
      </c>
      <c r="O43" s="117">
        <f t="shared" si="90"/>
        <v>332</v>
      </c>
      <c r="P43" s="117">
        <f t="shared" si="90"/>
        <v>-144.29999999999967</v>
      </c>
      <c r="Q43" s="117">
        <f t="shared" si="90"/>
        <v>5473.9100000000008</v>
      </c>
      <c r="R43" s="117">
        <f t="shared" si="90"/>
        <v>8.1</v>
      </c>
      <c r="S43" s="117">
        <f t="shared" si="90"/>
        <v>8</v>
      </c>
      <c r="T43" s="117">
        <f t="shared" si="90"/>
        <v>269</v>
      </c>
      <c r="U43" s="117">
        <f t="shared" si="90"/>
        <v>-160.875</v>
      </c>
      <c r="V43" s="117">
        <f t="shared" si="90"/>
        <v>5603.609375</v>
      </c>
      <c r="W43" s="117">
        <f t="shared" si="90"/>
        <v>2.875</v>
      </c>
      <c r="X43" s="117">
        <f t="shared" si="90"/>
        <v>14</v>
      </c>
      <c r="Y43" s="117">
        <f t="shared" si="90"/>
        <v>446</v>
      </c>
      <c r="Z43" s="117">
        <f t="shared" si="90"/>
        <v>-91.928571428571558</v>
      </c>
      <c r="AA43" s="117">
        <f t="shared" si="90"/>
        <v>5156.6887755102043</v>
      </c>
      <c r="AB43" s="117">
        <f t="shared" si="90"/>
        <v>3.2142857142857144</v>
      </c>
      <c r="AC43" s="117">
        <f t="shared" si="90"/>
        <v>16</v>
      </c>
      <c r="AD43" s="117">
        <f t="shared" si="90"/>
        <v>483</v>
      </c>
      <c r="AE43" s="117">
        <f t="shared" si="90"/>
        <v>-26.8125</v>
      </c>
      <c r="AF43" s="117">
        <f t="shared" si="90"/>
        <v>4958.43359375</v>
      </c>
      <c r="AG43" s="117">
        <f t="shared" si="90"/>
        <v>5.4375</v>
      </c>
      <c r="AH43" s="117">
        <f t="shared" si="90"/>
        <v>12</v>
      </c>
      <c r="AI43" s="117">
        <f t="shared" si="90"/>
        <v>353</v>
      </c>
      <c r="AJ43" s="117">
        <f t="shared" si="90"/>
        <v>3.250000000000135</v>
      </c>
      <c r="AK43" s="117">
        <f t="shared" si="90"/>
        <v>4940.2708333333339</v>
      </c>
      <c r="AL43" s="117">
        <f t="shared" si="90"/>
        <v>2.9166666666666665</v>
      </c>
      <c r="AM43" s="117">
        <f t="shared" si="90"/>
        <v>10</v>
      </c>
      <c r="AN43" s="117">
        <f t="shared" si="90"/>
        <v>352</v>
      </c>
      <c r="AO43" s="117">
        <f t="shared" si="90"/>
        <v>-222.29999999999967</v>
      </c>
      <c r="AP43" s="117">
        <f t="shared" si="90"/>
        <v>6207.1100000000006</v>
      </c>
      <c r="AQ43" s="117">
        <f t="shared" si="90"/>
        <v>54.099999999999994</v>
      </c>
      <c r="AR43" s="117">
        <f t="shared" si="90"/>
        <v>15</v>
      </c>
      <c r="AS43" s="117">
        <f t="shared" si="90"/>
        <v>481.5</v>
      </c>
      <c r="AT43" s="117">
        <f t="shared" si="90"/>
        <v>-101.39999999999981</v>
      </c>
      <c r="AU43" s="117">
        <f t="shared" si="90"/>
        <v>5203.6400000000003</v>
      </c>
      <c r="AV43" s="117">
        <f t="shared" si="90"/>
        <v>3.6</v>
      </c>
      <c r="AW43" s="117">
        <f t="shared" si="90"/>
        <v>20</v>
      </c>
      <c r="AX43" s="117">
        <f t="shared" si="90"/>
        <v>614</v>
      </c>
      <c r="AY43" s="117">
        <f t="shared" si="90"/>
        <v>-46.799999999999727</v>
      </c>
      <c r="AZ43" s="117">
        <f t="shared" si="90"/>
        <v>4996.16</v>
      </c>
      <c r="BA43" s="117">
        <f t="shared" si="90"/>
        <v>17.2</v>
      </c>
      <c r="BB43" s="117">
        <f t="shared" si="90"/>
        <v>25</v>
      </c>
      <c r="BC43" s="117">
        <f t="shared" si="90"/>
        <v>702.5</v>
      </c>
      <c r="BD43" s="117">
        <f t="shared" si="90"/>
        <v>54.600000000000144</v>
      </c>
      <c r="BE43" s="117">
        <f t="shared" si="90"/>
        <v>5016.4399999999996</v>
      </c>
      <c r="BF43" s="117">
        <f t="shared" si="90"/>
        <v>18</v>
      </c>
      <c r="BG43" s="117">
        <f t="shared" si="90"/>
        <v>20</v>
      </c>
      <c r="BH43" s="117">
        <f t="shared" si="90"/>
        <v>548</v>
      </c>
      <c r="BI43" s="117">
        <f t="shared" si="90"/>
        <v>81.899999999999864</v>
      </c>
      <c r="BJ43" s="117">
        <f t="shared" si="90"/>
        <v>5111.9900000000007</v>
      </c>
      <c r="BK43" s="117">
        <f t="shared" si="90"/>
        <v>3.8</v>
      </c>
      <c r="BL43" s="117">
        <f t="shared" si="90"/>
        <v>20</v>
      </c>
      <c r="BM43" s="117">
        <f t="shared" si="90"/>
        <v>521</v>
      </c>
      <c r="BN43" s="117">
        <f t="shared" si="90"/>
        <v>134.55000000000004</v>
      </c>
      <c r="BO43" s="117">
        <f t="shared" si="90"/>
        <v>5404.1974999999993</v>
      </c>
      <c r="BP43" s="117">
        <f t="shared" si="90"/>
        <v>4.9499999999999993</v>
      </c>
      <c r="BQ43" s="117">
        <f t="shared" si="90"/>
        <v>20</v>
      </c>
      <c r="BR43" s="117">
        <f t="shared" si="90"/>
        <v>509</v>
      </c>
      <c r="BS43" s="117">
        <f t="shared" si="90"/>
        <v>157.94999999999993</v>
      </c>
      <c r="BT43" s="117">
        <f t="shared" si="90"/>
        <v>5579.6975000000002</v>
      </c>
      <c r="BU43" s="117">
        <f t="shared" si="90"/>
        <v>4.95</v>
      </c>
      <c r="BV43" s="117">
        <f t="shared" si="90"/>
        <v>20</v>
      </c>
      <c r="BW43" s="117">
        <f t="shared" si="90"/>
        <v>489</v>
      </c>
      <c r="BX43" s="117">
        <f t="shared" si="90"/>
        <v>196.94999999999996</v>
      </c>
      <c r="BY43" s="117">
        <f t="shared" si="90"/>
        <v>5934.5975000000008</v>
      </c>
      <c r="BZ43" s="117">
        <f t="shared" si="90"/>
        <v>4.95</v>
      </c>
      <c r="CA43" s="117">
        <f t="shared" si="90"/>
        <v>30</v>
      </c>
      <c r="CB43" s="117">
        <f t="shared" si="90"/>
        <v>715</v>
      </c>
      <c r="CC43" s="117">
        <f t="shared" si="90"/>
        <v>221.00000000000009</v>
      </c>
      <c r="CD43" s="117">
        <f t="shared" si="90"/>
        <v>6192.3333333333348</v>
      </c>
      <c r="CE43" s="117">
        <f t="shared" si="90"/>
        <v>6.666666666666667</v>
      </c>
      <c r="CF43" s="117">
        <f t="shared" si="90"/>
        <v>30</v>
      </c>
      <c r="CG43" s="117">
        <f t="shared" si="90"/>
        <v>685</v>
      </c>
      <c r="CH43" s="117">
        <f t="shared" si="90"/>
        <v>260.00000000000006</v>
      </c>
      <c r="CI43" s="117">
        <f t="shared" si="90"/>
        <v>6673.3333333333339</v>
      </c>
      <c r="CJ43" s="117">
        <f t="shared" ref="CJ43:DH43" si="91">SUM(CJ4:CJ42)</f>
        <v>8.6666666666666661</v>
      </c>
      <c r="CK43" s="117">
        <f t="shared" si="91"/>
        <v>30</v>
      </c>
      <c r="CL43" s="117">
        <f t="shared" si="91"/>
        <v>651</v>
      </c>
      <c r="CM43" s="117">
        <f t="shared" si="91"/>
        <v>304.20000000000005</v>
      </c>
      <c r="CN43" s="117">
        <f t="shared" si="91"/>
        <v>7312.76</v>
      </c>
      <c r="CO43" s="117">
        <f t="shared" si="91"/>
        <v>8.7999999999999989</v>
      </c>
      <c r="CP43" s="117">
        <f t="shared" si="91"/>
        <v>29</v>
      </c>
      <c r="CQ43" s="117">
        <f t="shared" si="91"/>
        <v>596.5</v>
      </c>
      <c r="CR43" s="117">
        <f t="shared" si="91"/>
        <v>348.31034482758605</v>
      </c>
      <c r="CS43" s="117">
        <f t="shared" si="91"/>
        <v>8050.7717003567159</v>
      </c>
      <c r="CT43" s="117">
        <f t="shared" si="91"/>
        <v>9.862068965517242</v>
      </c>
      <c r="CU43" s="117">
        <f t="shared" si="91"/>
        <v>30</v>
      </c>
      <c r="CV43" s="117">
        <f t="shared" si="91"/>
        <v>602</v>
      </c>
      <c r="CW43" s="117">
        <f t="shared" si="91"/>
        <v>367.90000000000009</v>
      </c>
      <c r="CX43" s="117">
        <f t="shared" si="91"/>
        <v>8410.5233333333326</v>
      </c>
      <c r="CY43" s="117">
        <f t="shared" si="91"/>
        <v>9.3666666666666671</v>
      </c>
      <c r="CZ43" s="117">
        <f>SUM(CZ4:CZ42)</f>
        <v>30</v>
      </c>
      <c r="DA43" s="117">
        <f>SUM(DA4:DA42)</f>
        <v>571</v>
      </c>
      <c r="DB43" s="117">
        <f>SUM(DB4:DB42)</f>
        <v>408.19999999999987</v>
      </c>
      <c r="DC43" s="117">
        <f>SUM(DC4:DC42)</f>
        <v>9212.4933333333302</v>
      </c>
      <c r="DD43" s="117">
        <f>SUM(DD4:DD42)</f>
        <v>11.466666666666667</v>
      </c>
      <c r="DE43" s="118">
        <f t="shared" si="91"/>
        <v>40</v>
      </c>
      <c r="DF43" s="117">
        <f t="shared" si="91"/>
        <v>654</v>
      </c>
      <c r="DG43" s="117">
        <f t="shared" si="91"/>
        <v>512.8499999999998</v>
      </c>
      <c r="DH43" s="117">
        <f t="shared" si="91"/>
        <v>11683.977499999999</v>
      </c>
      <c r="DI43" s="118">
        <f>SUM(DI4:DI42)</f>
        <v>87.1</v>
      </c>
    </row>
    <row r="44" spans="1:113">
      <c r="A44" s="123" t="s">
        <v>235</v>
      </c>
      <c r="B44" s="124"/>
      <c r="C44" s="124"/>
      <c r="D44" s="114">
        <f>E43/D43</f>
        <v>36</v>
      </c>
      <c r="E44" s="114"/>
      <c r="F44" s="114"/>
      <c r="G44" s="114"/>
      <c r="H44" s="114"/>
      <c r="I44" s="114">
        <f>J43/I43</f>
        <v>34.125</v>
      </c>
      <c r="J44" s="114"/>
      <c r="K44" s="114"/>
      <c r="L44" s="114"/>
      <c r="M44" s="114"/>
      <c r="N44" s="114">
        <f>O43/N43</f>
        <v>33.200000000000003</v>
      </c>
      <c r="O44" s="114"/>
      <c r="P44" s="114"/>
      <c r="Q44" s="114"/>
      <c r="R44" s="114"/>
      <c r="S44" s="114">
        <f>T43/S43</f>
        <v>33.625</v>
      </c>
      <c r="T44" s="114"/>
      <c r="U44" s="114"/>
      <c r="V44" s="114"/>
      <c r="W44" s="114"/>
      <c r="X44" s="114">
        <f>Y43/X43</f>
        <v>31.857142857142858</v>
      </c>
      <c r="Y44" s="114"/>
      <c r="Z44" s="114"/>
      <c r="AA44" s="114"/>
      <c r="AB44" s="114"/>
      <c r="AC44" s="114">
        <f>AD43/AC43</f>
        <v>30.1875</v>
      </c>
      <c r="AD44" s="114"/>
      <c r="AE44" s="114"/>
      <c r="AF44" s="114"/>
      <c r="AG44" s="114"/>
      <c r="AH44" s="114">
        <f>AI43/AH43</f>
        <v>29.416666666666668</v>
      </c>
      <c r="AI44" s="114"/>
      <c r="AJ44" s="114"/>
      <c r="AK44" s="114"/>
      <c r="AL44" s="114"/>
      <c r="AM44" s="114">
        <f>AN43/AM43</f>
        <v>35.200000000000003</v>
      </c>
      <c r="AN44" s="114"/>
      <c r="AO44" s="114"/>
      <c r="AP44" s="114"/>
      <c r="AQ44" s="114"/>
      <c r="AR44" s="114">
        <f>AS43/AR43</f>
        <v>32.1</v>
      </c>
      <c r="AS44" s="114"/>
      <c r="AT44" s="114"/>
      <c r="AU44" s="114"/>
      <c r="AV44" s="114"/>
      <c r="AW44" s="114">
        <f>AX43/AW43</f>
        <v>30.7</v>
      </c>
      <c r="AX44" s="114"/>
      <c r="AY44" s="114"/>
      <c r="AZ44" s="114"/>
      <c r="BA44" s="114"/>
      <c r="BB44" s="114">
        <f>BC43/BB43</f>
        <v>28.1</v>
      </c>
      <c r="BC44" s="114"/>
      <c r="BD44" s="114"/>
      <c r="BE44" s="114"/>
      <c r="BF44" s="114"/>
      <c r="BG44" s="114">
        <f>BH43/BG43</f>
        <v>27.4</v>
      </c>
      <c r="BH44" s="114"/>
      <c r="BI44" s="114"/>
      <c r="BJ44" s="114"/>
      <c r="BK44" s="114"/>
      <c r="BL44" s="114">
        <f>BM43/BL43</f>
        <v>26.05</v>
      </c>
      <c r="BM44" s="114"/>
      <c r="BN44" s="114"/>
      <c r="BO44" s="114"/>
      <c r="BP44" s="114"/>
      <c r="BQ44" s="114">
        <f>BR43/BQ43</f>
        <v>25.45</v>
      </c>
      <c r="BR44" s="114"/>
      <c r="BS44" s="114"/>
      <c r="BT44" s="114"/>
      <c r="BU44" s="114"/>
      <c r="BV44" s="114">
        <f>BW43/BV43</f>
        <v>24.45</v>
      </c>
      <c r="BW44" s="114"/>
      <c r="BX44" s="114"/>
      <c r="BY44" s="114"/>
      <c r="BZ44" s="114"/>
      <c r="CA44" s="114">
        <f>CB43/CA43</f>
        <v>23.833333333333332</v>
      </c>
      <c r="CB44" s="114"/>
      <c r="CC44" s="114"/>
      <c r="CD44" s="114"/>
      <c r="CE44" s="114"/>
      <c r="CF44" s="114">
        <f>CG43/CF43</f>
        <v>22.833333333333332</v>
      </c>
      <c r="CG44" s="114"/>
      <c r="CH44" s="114"/>
      <c r="CI44" s="114"/>
      <c r="CJ44" s="114"/>
      <c r="CK44" s="114">
        <f>CL43/CK43</f>
        <v>21.7</v>
      </c>
      <c r="CL44" s="114"/>
      <c r="CM44" s="114"/>
      <c r="CN44" s="114"/>
      <c r="CO44" s="114"/>
      <c r="CP44" s="114">
        <f>CQ43/CP43</f>
        <v>20.568965517241381</v>
      </c>
      <c r="CQ44" s="114"/>
      <c r="CR44" s="114"/>
      <c r="CS44" s="114"/>
      <c r="CT44" s="114"/>
      <c r="CU44" s="114">
        <f>CV43/CU43</f>
        <v>20.066666666666666</v>
      </c>
      <c r="CV44" s="114"/>
      <c r="CW44" s="114"/>
      <c r="CX44" s="114"/>
      <c r="CY44" s="114"/>
      <c r="CZ44" s="114">
        <f>DA43/CZ43</f>
        <v>19.033333333333335</v>
      </c>
      <c r="DA44" s="114"/>
      <c r="DB44" s="114"/>
      <c r="DC44" s="114"/>
      <c r="DD44" s="114"/>
      <c r="DE44" s="125">
        <f>DF43/DE43</f>
        <v>16.350000000000001</v>
      </c>
      <c r="DF44" s="114"/>
      <c r="DG44" s="114"/>
      <c r="DH44" s="114"/>
      <c r="DI44" s="125"/>
    </row>
    <row r="45" spans="1:113">
      <c r="A45" s="123" t="s">
        <v>236</v>
      </c>
      <c r="B45" s="124"/>
      <c r="C45" s="124"/>
      <c r="D45" s="126">
        <f>SQRT(H43/(D43-1))</f>
        <v>1.3784048752090221</v>
      </c>
      <c r="E45" s="117"/>
      <c r="F45" s="117"/>
      <c r="G45" s="117"/>
      <c r="H45" s="117"/>
      <c r="I45" s="126">
        <f>SQRT(M43/(I43-1))</f>
        <v>0.74402380914284494</v>
      </c>
      <c r="J45" s="117"/>
      <c r="K45" s="117"/>
      <c r="L45" s="117"/>
      <c r="M45" s="117"/>
      <c r="N45" s="126">
        <f>SQRT(R43/(N43-1))</f>
        <v>0.94868329805051377</v>
      </c>
      <c r="O45" s="117"/>
      <c r="P45" s="117"/>
      <c r="Q45" s="117"/>
      <c r="R45" s="117"/>
      <c r="S45" s="126">
        <f>SQRT(W43/(S43-1))</f>
        <v>0.64086994446165568</v>
      </c>
      <c r="T45" s="117"/>
      <c r="U45" s="117"/>
      <c r="V45" s="117"/>
      <c r="W45" s="117"/>
      <c r="X45" s="126">
        <f>SQRT(AB43/(X43-1))</f>
        <v>0.4972451580988469</v>
      </c>
      <c r="Y45" s="117"/>
      <c r="Z45" s="117"/>
      <c r="AA45" s="117"/>
      <c r="AB45" s="117"/>
      <c r="AC45" s="126">
        <f>SQRT(AG43/(AC43-1))</f>
        <v>0.60207972893961481</v>
      </c>
      <c r="AD45" s="117"/>
      <c r="AE45" s="117"/>
      <c r="AF45" s="117"/>
      <c r="AG45" s="117"/>
      <c r="AH45" s="126">
        <f>SQRT(AL43/(AH43-1))</f>
        <v>0.51492865054443726</v>
      </c>
      <c r="AI45" s="117"/>
      <c r="AJ45" s="117"/>
      <c r="AK45" s="117"/>
      <c r="AL45" s="117"/>
      <c r="AM45" s="126">
        <f>SQRT(AQ43/(AM43-1))</f>
        <v>2.4517567397911053</v>
      </c>
      <c r="AN45" s="117"/>
      <c r="AO45" s="117"/>
      <c r="AP45" s="117"/>
      <c r="AQ45" s="117"/>
      <c r="AR45" s="126">
        <f>SQRT(AV43/(AR43-1))</f>
        <v>0.50709255283710997</v>
      </c>
      <c r="AS45" s="117"/>
      <c r="AT45" s="117"/>
      <c r="AU45" s="117"/>
      <c r="AV45" s="117"/>
      <c r="AW45" s="126">
        <f>SQRT(BA43/(AW43-1))</f>
        <v>0.95145318218750874</v>
      </c>
      <c r="AX45" s="117"/>
      <c r="AY45" s="117"/>
      <c r="AZ45" s="117"/>
      <c r="BA45" s="117"/>
      <c r="BB45" s="126">
        <f>SQRT(BF43/(BB43-1))</f>
        <v>0.8660254037844386</v>
      </c>
      <c r="BC45" s="117"/>
      <c r="BD45" s="117"/>
      <c r="BE45" s="117"/>
      <c r="BF45" s="117"/>
      <c r="BG45" s="126">
        <f>SQRT(BK43/(BG43-1))</f>
        <v>0.44721359549995793</v>
      </c>
      <c r="BH45" s="117"/>
      <c r="BI45" s="117"/>
      <c r="BJ45" s="117"/>
      <c r="BK45" s="117"/>
      <c r="BL45" s="126">
        <f>SQRT(BP43/(BL43-1))</f>
        <v>0.51041778553404038</v>
      </c>
      <c r="BM45" s="117"/>
      <c r="BN45" s="117"/>
      <c r="BO45" s="117"/>
      <c r="BP45" s="117"/>
      <c r="BQ45" s="126">
        <f>SQRT(BU43/(BQ43-1))</f>
        <v>0.51041778553404049</v>
      </c>
      <c r="BR45" s="117"/>
      <c r="BS45" s="117"/>
      <c r="BT45" s="117"/>
      <c r="BU45" s="117"/>
      <c r="BV45" s="126">
        <f>SQRT(BZ43/(BV43-1))</f>
        <v>0.51041778553404049</v>
      </c>
      <c r="BW45" s="117"/>
      <c r="BX45" s="117"/>
      <c r="BY45" s="117"/>
      <c r="BZ45" s="117"/>
      <c r="CA45" s="126">
        <f>SQRT(CE43/(CA43-1))</f>
        <v>0.47946330148538413</v>
      </c>
      <c r="CB45" s="117"/>
      <c r="CC45" s="117"/>
      <c r="CD45" s="117"/>
      <c r="CE45" s="117"/>
      <c r="CF45" s="126">
        <f>SQRT(CJ43/(CF43-1))</f>
        <v>0.54667227359053394</v>
      </c>
      <c r="CG45" s="117"/>
      <c r="CH45" s="117"/>
      <c r="CI45" s="117"/>
      <c r="CJ45" s="117"/>
      <c r="CK45" s="126">
        <f>SQRT(CO43/(CK43-1))</f>
        <v>0.5508613944197478</v>
      </c>
      <c r="CL45" s="117"/>
      <c r="CM45" s="117"/>
      <c r="CN45" s="117"/>
      <c r="CO45" s="117"/>
      <c r="CP45" s="126">
        <f>SQRT(CT43/(CP43-1))</f>
        <v>0.59347851584406397</v>
      </c>
      <c r="CQ45" s="117"/>
      <c r="CR45" s="117"/>
      <c r="CS45" s="117"/>
      <c r="CT45" s="117"/>
      <c r="CU45" s="126">
        <f>SQRT(CY43/(CU43-1))</f>
        <v>0.56832077715593543</v>
      </c>
      <c r="CV45" s="117"/>
      <c r="CW45" s="117"/>
      <c r="CX45" s="117"/>
      <c r="CY45" s="117"/>
      <c r="CZ45" s="126">
        <f>SQRT(DD43/(CZ43-1))</f>
        <v>0.62881022482985649</v>
      </c>
      <c r="DA45" s="117"/>
      <c r="DB45" s="117"/>
      <c r="DC45" s="117"/>
      <c r="DD45" s="117"/>
      <c r="DE45" s="127">
        <f>SQRT(DI43/(DE43-1))</f>
        <v>1.4944341180973264</v>
      </c>
      <c r="DF45" s="117"/>
      <c r="DG45" s="117"/>
      <c r="DH45" s="117"/>
      <c r="DI45" s="118"/>
    </row>
    <row r="46" spans="1:113">
      <c r="A46" s="123" t="s">
        <v>25</v>
      </c>
      <c r="B46" s="124"/>
      <c r="C46" s="124"/>
      <c r="D46" s="117">
        <v>1</v>
      </c>
      <c r="E46" s="117"/>
      <c r="F46" s="117"/>
      <c r="G46" s="117"/>
      <c r="H46" s="117"/>
      <c r="I46" s="117">
        <v>2</v>
      </c>
      <c r="J46" s="117"/>
      <c r="K46" s="117"/>
      <c r="L46" s="117"/>
      <c r="M46" s="117"/>
      <c r="N46" s="117">
        <v>2</v>
      </c>
      <c r="O46" s="117"/>
      <c r="P46" s="117"/>
      <c r="Q46" s="117"/>
      <c r="R46" s="117"/>
      <c r="S46" s="117">
        <v>4</v>
      </c>
      <c r="T46" s="117"/>
      <c r="U46" s="117"/>
      <c r="V46" s="117"/>
      <c r="W46" s="117"/>
      <c r="X46" s="117">
        <v>6</v>
      </c>
      <c r="Y46" s="117"/>
      <c r="Z46" s="117"/>
      <c r="AA46" s="117"/>
      <c r="AB46" s="117"/>
      <c r="AC46" s="117">
        <v>7</v>
      </c>
      <c r="AD46" s="117"/>
      <c r="AE46" s="117"/>
      <c r="AF46" s="117"/>
      <c r="AG46" s="117"/>
      <c r="AH46" s="117">
        <v>8</v>
      </c>
      <c r="AI46" s="117"/>
      <c r="AJ46" s="117"/>
      <c r="AK46" s="117"/>
      <c r="AL46" s="117"/>
      <c r="AM46" s="117">
        <v>1</v>
      </c>
      <c r="AN46" s="117"/>
      <c r="AO46" s="117"/>
      <c r="AP46" s="117"/>
      <c r="AQ46" s="117"/>
      <c r="AR46" s="117">
        <v>5</v>
      </c>
      <c r="AS46" s="117"/>
      <c r="AT46" s="117"/>
      <c r="AU46" s="117"/>
      <c r="AV46" s="117"/>
      <c r="AW46" s="117">
        <v>12</v>
      </c>
      <c r="AX46" s="117"/>
      <c r="AY46" s="117"/>
      <c r="AZ46" s="117"/>
      <c r="BA46" s="117"/>
      <c r="BB46" s="117">
        <v>18</v>
      </c>
      <c r="BC46" s="117"/>
      <c r="BD46" s="117"/>
      <c r="BE46" s="117"/>
      <c r="BF46" s="117"/>
      <c r="BG46" s="117">
        <v>14</v>
      </c>
      <c r="BH46" s="117"/>
      <c r="BI46" s="117"/>
      <c r="BJ46" s="117"/>
      <c r="BK46" s="117"/>
      <c r="BL46" s="117">
        <v>14</v>
      </c>
      <c r="BM46" s="117"/>
      <c r="BN46" s="117"/>
      <c r="BO46" s="117"/>
      <c r="BP46" s="117"/>
      <c r="BQ46" s="117">
        <v>14</v>
      </c>
      <c r="BR46" s="117"/>
      <c r="BS46" s="117"/>
      <c r="BT46" s="117"/>
      <c r="BU46" s="117"/>
      <c r="BV46" s="117">
        <v>19</v>
      </c>
      <c r="BW46" s="117"/>
      <c r="BX46" s="117"/>
      <c r="BY46" s="117"/>
      <c r="BZ46" s="117"/>
      <c r="CA46" s="117">
        <v>12</v>
      </c>
      <c r="CB46" s="117"/>
      <c r="CC46" s="117"/>
      <c r="CD46" s="117"/>
      <c r="CE46" s="117"/>
      <c r="CF46" s="117">
        <v>13</v>
      </c>
      <c r="CG46" s="117"/>
      <c r="CH46" s="117"/>
      <c r="CI46" s="117"/>
      <c r="CJ46" s="117"/>
      <c r="CK46" s="117">
        <v>11</v>
      </c>
      <c r="CL46" s="117"/>
      <c r="CM46" s="117"/>
      <c r="CN46" s="117"/>
      <c r="CO46" s="117"/>
      <c r="CP46" s="117">
        <v>7</v>
      </c>
      <c r="CQ46" s="117"/>
      <c r="CR46" s="117"/>
      <c r="CS46" s="117"/>
      <c r="CT46" s="117"/>
      <c r="CU46" s="117">
        <v>4</v>
      </c>
      <c r="CV46" s="117"/>
      <c r="CW46" s="117"/>
      <c r="CX46" s="117"/>
      <c r="CY46" s="117"/>
      <c r="CZ46" s="117">
        <v>2</v>
      </c>
      <c r="DA46" s="117"/>
      <c r="DB46" s="117"/>
      <c r="DC46" s="117"/>
      <c r="DD46" s="117"/>
      <c r="DE46" s="118">
        <v>2</v>
      </c>
      <c r="DF46" s="117"/>
      <c r="DG46" s="117"/>
      <c r="DH46" s="117"/>
      <c r="DI46" s="118"/>
    </row>
    <row r="47" spans="1:113">
      <c r="A47" s="123" t="s">
        <v>26</v>
      </c>
      <c r="B47" s="124"/>
      <c r="C47" s="124"/>
      <c r="D47" s="117">
        <v>12</v>
      </c>
      <c r="E47" s="117"/>
      <c r="F47" s="117"/>
      <c r="G47" s="117"/>
      <c r="H47" s="117"/>
      <c r="I47" s="117">
        <v>16</v>
      </c>
      <c r="J47" s="117"/>
      <c r="K47" s="117"/>
      <c r="L47" s="117"/>
      <c r="M47" s="117"/>
      <c r="N47" s="117">
        <v>20</v>
      </c>
      <c r="O47" s="117"/>
      <c r="P47" s="117"/>
      <c r="Q47" s="117"/>
      <c r="R47" s="117"/>
      <c r="S47" s="117">
        <v>24</v>
      </c>
      <c r="T47" s="117"/>
      <c r="U47" s="117"/>
      <c r="V47" s="117"/>
      <c r="W47" s="117"/>
      <c r="X47" s="117">
        <v>28</v>
      </c>
      <c r="Y47" s="117"/>
      <c r="Z47" s="117"/>
      <c r="AA47" s="117"/>
      <c r="AB47" s="117"/>
      <c r="AC47" s="117">
        <v>32</v>
      </c>
      <c r="AD47" s="117"/>
      <c r="AE47" s="117"/>
      <c r="AF47" s="117"/>
      <c r="AG47" s="117"/>
      <c r="AH47" s="117">
        <v>36</v>
      </c>
      <c r="AI47" s="117"/>
      <c r="AJ47" s="117"/>
      <c r="AK47" s="117"/>
      <c r="AL47" s="117"/>
      <c r="AM47" s="117">
        <v>20</v>
      </c>
      <c r="AN47" s="117"/>
      <c r="AO47" s="117"/>
      <c r="AP47" s="117"/>
      <c r="AQ47" s="117"/>
      <c r="AR47" s="117">
        <v>30</v>
      </c>
      <c r="AS47" s="117"/>
      <c r="AT47" s="117"/>
      <c r="AU47" s="117"/>
      <c r="AV47" s="117"/>
      <c r="AW47" s="117">
        <v>40</v>
      </c>
      <c r="AX47" s="117"/>
      <c r="AY47" s="117"/>
      <c r="AZ47" s="117"/>
      <c r="BA47" s="117"/>
      <c r="BB47" s="117">
        <v>50</v>
      </c>
      <c r="BC47" s="117"/>
      <c r="BD47" s="117"/>
      <c r="BE47" s="117"/>
      <c r="BF47" s="117"/>
      <c r="BG47" s="117">
        <v>60</v>
      </c>
      <c r="BH47" s="117"/>
      <c r="BI47" s="117"/>
      <c r="BJ47" s="117"/>
      <c r="BK47" s="117"/>
      <c r="BL47" s="117">
        <v>80</v>
      </c>
      <c r="BM47" s="117"/>
      <c r="BN47" s="117"/>
      <c r="BO47" s="117"/>
      <c r="BP47" s="117"/>
      <c r="BQ47" s="117">
        <v>100</v>
      </c>
      <c r="BR47" s="117"/>
      <c r="BS47" s="117"/>
      <c r="BT47" s="117"/>
      <c r="BU47" s="117"/>
      <c r="BV47" s="117">
        <v>120</v>
      </c>
      <c r="BW47" s="117"/>
      <c r="BX47" s="117"/>
      <c r="BY47" s="117"/>
      <c r="BZ47" s="117"/>
      <c r="CA47" s="128">
        <f>(CA49/CA52)*1000</f>
        <v>194.8170731707317</v>
      </c>
      <c r="CB47" s="128"/>
      <c r="CC47" s="128"/>
      <c r="CD47" s="128"/>
      <c r="CE47" s="128"/>
      <c r="CF47" s="128">
        <f>(CF49/CF52)*1000</f>
        <v>168.3304647160069</v>
      </c>
      <c r="CG47" s="128"/>
      <c r="CH47" s="128"/>
      <c r="CI47" s="128"/>
      <c r="CJ47" s="128"/>
      <c r="CK47" s="128">
        <f>(CK49/CK52)*1000</f>
        <v>271.21535181236675</v>
      </c>
      <c r="CL47" s="128"/>
      <c r="CM47" s="128"/>
      <c r="CN47" s="128"/>
      <c r="CO47" s="128"/>
      <c r="CP47" s="128">
        <f>(CP49/CP52)*1000</f>
        <v>282.5641025641026</v>
      </c>
      <c r="CQ47" s="128"/>
      <c r="CR47" s="128"/>
      <c r="CS47" s="128"/>
      <c r="CT47" s="128"/>
      <c r="CU47" s="128">
        <f>(CU49/CU52)*1000</f>
        <v>262.40208877284596</v>
      </c>
      <c r="CV47" s="128"/>
      <c r="CW47" s="128"/>
      <c r="CX47" s="128"/>
      <c r="CY47" s="128"/>
      <c r="CZ47" s="128">
        <f>(CZ49/CZ52)*1000</f>
        <v>381.81818181818181</v>
      </c>
      <c r="DA47" s="128"/>
      <c r="DB47" s="128"/>
      <c r="DC47" s="128"/>
      <c r="DD47" s="128"/>
      <c r="DE47" s="129">
        <f>(DE49/DE52)*1000</f>
        <v>883.46456692913387</v>
      </c>
      <c r="DF47" s="117"/>
      <c r="DG47" s="117"/>
      <c r="DH47" s="117"/>
      <c r="DI47" s="118"/>
    </row>
    <row r="48" spans="1:113">
      <c r="A48" s="123" t="s">
        <v>237</v>
      </c>
      <c r="B48" s="124"/>
      <c r="C48" s="124"/>
      <c r="D48" s="114">
        <v>3.02</v>
      </c>
      <c r="E48" s="114"/>
      <c r="F48" s="114"/>
      <c r="G48" s="114"/>
      <c r="H48" s="114"/>
      <c r="I48" s="114">
        <v>3.33</v>
      </c>
      <c r="J48" s="114"/>
      <c r="K48" s="114"/>
      <c r="L48" s="114"/>
      <c r="M48" s="114"/>
      <c r="N48" s="114">
        <v>3.7949999999999999</v>
      </c>
      <c r="O48" s="114"/>
      <c r="P48" s="114"/>
      <c r="Q48" s="114"/>
      <c r="R48" s="114"/>
      <c r="S48" s="114">
        <v>3.27</v>
      </c>
      <c r="T48" s="114"/>
      <c r="U48" s="114"/>
      <c r="V48" s="114"/>
      <c r="W48" s="114"/>
      <c r="X48" s="114">
        <v>4.7350000000000003</v>
      </c>
      <c r="Y48" s="114"/>
      <c r="Z48" s="114"/>
      <c r="AA48" s="114"/>
      <c r="AB48" s="114"/>
      <c r="AC48" s="114">
        <v>4.3</v>
      </c>
      <c r="AD48" s="114"/>
      <c r="AE48" s="114"/>
      <c r="AF48" s="114"/>
      <c r="AG48" s="114"/>
      <c r="AH48" s="114">
        <v>2.89</v>
      </c>
      <c r="AI48" s="114"/>
      <c r="AJ48" s="114"/>
      <c r="AK48" s="114"/>
      <c r="AL48" s="114"/>
      <c r="AM48" s="114">
        <v>4.1900000000000004</v>
      </c>
      <c r="AN48" s="114"/>
      <c r="AO48" s="114"/>
      <c r="AP48" s="114"/>
      <c r="AQ48" s="114"/>
      <c r="AR48" s="114">
        <v>4.72</v>
      </c>
      <c r="AS48" s="114"/>
      <c r="AT48" s="114"/>
      <c r="AU48" s="114"/>
      <c r="AV48" s="114"/>
      <c r="AW48" s="114">
        <v>5.415</v>
      </c>
      <c r="AX48" s="114"/>
      <c r="AY48" s="114"/>
      <c r="AZ48" s="114"/>
      <c r="BA48" s="114"/>
      <c r="BB48" s="114">
        <v>5.1150000000000002</v>
      </c>
      <c r="BC48" s="114"/>
      <c r="BD48" s="114"/>
      <c r="BE48" s="114"/>
      <c r="BF48" s="114"/>
      <c r="BG48" s="114">
        <v>3.66</v>
      </c>
      <c r="BH48" s="114"/>
      <c r="BI48" s="114"/>
      <c r="BJ48" s="114"/>
      <c r="BK48" s="114"/>
      <c r="BL48" s="114">
        <v>3.11</v>
      </c>
      <c r="BM48" s="114"/>
      <c r="BN48" s="114"/>
      <c r="BO48" s="114"/>
      <c r="BP48" s="114"/>
      <c r="BQ48" s="114">
        <v>2.82</v>
      </c>
      <c r="BR48" s="114"/>
      <c r="BS48" s="114"/>
      <c r="BT48" s="114"/>
      <c r="BU48" s="114"/>
      <c r="BV48" s="114">
        <v>2.4700000000000002</v>
      </c>
      <c r="BW48" s="114"/>
      <c r="BX48" s="114"/>
      <c r="BY48" s="114"/>
      <c r="BZ48" s="114"/>
      <c r="CA48" s="114">
        <v>3.28</v>
      </c>
      <c r="CB48" s="114"/>
      <c r="CC48" s="114"/>
      <c r="CD48" s="114"/>
      <c r="CE48" s="114"/>
      <c r="CF48" s="114">
        <v>2.9049999999999998</v>
      </c>
      <c r="CG48" s="114"/>
      <c r="CH48" s="114"/>
      <c r="CI48" s="114"/>
      <c r="CJ48" s="114"/>
      <c r="CK48" s="114">
        <v>2.3450000000000002</v>
      </c>
      <c r="CL48" s="114"/>
      <c r="CM48" s="114"/>
      <c r="CN48" s="114"/>
      <c r="CO48" s="114"/>
      <c r="CP48" s="114">
        <v>1.95</v>
      </c>
      <c r="CQ48" s="114"/>
      <c r="CR48" s="114"/>
      <c r="CS48" s="114"/>
      <c r="CT48" s="114"/>
      <c r="CU48" s="114">
        <v>1.915</v>
      </c>
      <c r="CV48" s="114"/>
      <c r="CW48" s="114"/>
      <c r="CX48" s="114"/>
      <c r="CY48" s="114"/>
      <c r="CZ48" s="114">
        <v>1.595</v>
      </c>
      <c r="DA48" s="114"/>
      <c r="DB48" s="114"/>
      <c r="DC48" s="114"/>
      <c r="DD48" s="114"/>
      <c r="DE48" s="125">
        <v>1.27</v>
      </c>
      <c r="DF48" s="114"/>
      <c r="DG48" s="114"/>
      <c r="DH48" s="114"/>
      <c r="DI48" s="125"/>
    </row>
    <row r="49" spans="1:113">
      <c r="A49" s="123" t="s">
        <v>238</v>
      </c>
      <c r="B49" s="124"/>
      <c r="C49" s="124"/>
      <c r="D49" s="114">
        <f>+(D47*D48)/D43</f>
        <v>6.04</v>
      </c>
      <c r="E49" s="117"/>
      <c r="F49" s="117"/>
      <c r="G49" s="117"/>
      <c r="H49" s="117"/>
      <c r="I49" s="114">
        <f>+(I47*I48)/I43</f>
        <v>6.66</v>
      </c>
      <c r="J49" s="117"/>
      <c r="K49" s="117"/>
      <c r="L49" s="117"/>
      <c r="M49" s="117"/>
      <c r="N49" s="114">
        <f>+(N47*N48)/N43</f>
        <v>7.5900000000000007</v>
      </c>
      <c r="O49" s="117"/>
      <c r="P49" s="117"/>
      <c r="Q49" s="117"/>
      <c r="R49" s="117"/>
      <c r="S49" s="114">
        <f>+(S47*S48)/S43</f>
        <v>9.81</v>
      </c>
      <c r="T49" s="117"/>
      <c r="U49" s="117"/>
      <c r="V49" s="117"/>
      <c r="W49" s="117"/>
      <c r="X49" s="114">
        <f>+(X47*X48)/X43</f>
        <v>9.4700000000000006</v>
      </c>
      <c r="Y49" s="117"/>
      <c r="Z49" s="117"/>
      <c r="AA49" s="117"/>
      <c r="AB49" s="117"/>
      <c r="AC49" s="114">
        <f>+(AC47*AC48)/AC43</f>
        <v>8.6</v>
      </c>
      <c r="AD49" s="117"/>
      <c r="AE49" s="117"/>
      <c r="AF49" s="117"/>
      <c r="AG49" s="117"/>
      <c r="AH49" s="114">
        <f>+(AH47*AH48)/AH43</f>
        <v>8.67</v>
      </c>
      <c r="AI49" s="117"/>
      <c r="AJ49" s="117"/>
      <c r="AK49" s="117"/>
      <c r="AL49" s="117"/>
      <c r="AM49" s="114">
        <f>AM47*AM52/1000</f>
        <v>8.3800000000000026</v>
      </c>
      <c r="AN49" s="114"/>
      <c r="AO49" s="114"/>
      <c r="AP49" s="114"/>
      <c r="AQ49" s="114"/>
      <c r="AR49" s="114">
        <f>AR47*AR52/1000</f>
        <v>9.4399999999999977</v>
      </c>
      <c r="AS49" s="114"/>
      <c r="AT49" s="114"/>
      <c r="AU49" s="114"/>
      <c r="AV49" s="114"/>
      <c r="AW49" s="114">
        <f>AW47*AW52/1000</f>
        <v>10.83</v>
      </c>
      <c r="AX49" s="114"/>
      <c r="AY49" s="114"/>
      <c r="AZ49" s="114"/>
      <c r="BA49" s="114"/>
      <c r="BB49" s="114">
        <f>BB47*BB52/1000</f>
        <v>10.23</v>
      </c>
      <c r="BC49" s="114"/>
      <c r="BD49" s="114"/>
      <c r="BE49" s="114"/>
      <c r="BF49" s="114"/>
      <c r="BG49" s="114">
        <f>BG47*BG52/1000</f>
        <v>10.98</v>
      </c>
      <c r="BH49" s="114"/>
      <c r="BI49" s="114"/>
      <c r="BJ49" s="114"/>
      <c r="BK49" s="114"/>
      <c r="BL49" s="114">
        <f>BL47*BL52/1000</f>
        <v>12.44</v>
      </c>
      <c r="BM49" s="114"/>
      <c r="BN49" s="114"/>
      <c r="BO49" s="114"/>
      <c r="BP49" s="114"/>
      <c r="BQ49" s="114">
        <f>BQ47*BQ52/1000</f>
        <v>14.1</v>
      </c>
      <c r="BR49" s="114"/>
      <c r="BS49" s="114"/>
      <c r="BT49" s="114"/>
      <c r="BU49" s="114"/>
      <c r="BV49" s="114">
        <f>BV47*BV52/1000</f>
        <v>14.820000000000002</v>
      </c>
      <c r="BW49" s="114"/>
      <c r="BX49" s="114"/>
      <c r="BY49" s="114"/>
      <c r="BZ49" s="114"/>
      <c r="CA49" s="114">
        <f>+CA50-2.7</f>
        <v>21.3</v>
      </c>
      <c r="CB49" s="117"/>
      <c r="CC49" s="117"/>
      <c r="CD49" s="117"/>
      <c r="CE49" s="117"/>
      <c r="CF49" s="114">
        <f>+CF50-2.7</f>
        <v>16.3</v>
      </c>
      <c r="CG49" s="117"/>
      <c r="CH49" s="117"/>
      <c r="CI49" s="117"/>
      <c r="CJ49" s="117"/>
      <c r="CK49" s="114">
        <f>+CK50-2.7</f>
        <v>21.2</v>
      </c>
      <c r="CL49" s="117"/>
      <c r="CM49" s="117"/>
      <c r="CN49" s="117"/>
      <c r="CO49" s="117"/>
      <c r="CP49" s="114">
        <f>+CP50-2.7</f>
        <v>19</v>
      </c>
      <c r="CQ49" s="117"/>
      <c r="CR49" s="117"/>
      <c r="CS49" s="117"/>
      <c r="CT49" s="117"/>
      <c r="CU49" s="114">
        <f>+CU50-2.7</f>
        <v>16.75</v>
      </c>
      <c r="CV49" s="117"/>
      <c r="CW49" s="117"/>
      <c r="CX49" s="117"/>
      <c r="CY49" s="117"/>
      <c r="CZ49" s="114">
        <f>+CZ50-2.7</f>
        <v>20.3</v>
      </c>
      <c r="DA49" s="117"/>
      <c r="DB49" s="117"/>
      <c r="DC49" s="117"/>
      <c r="DD49" s="117"/>
      <c r="DE49" s="125">
        <f>+DE50-3.8</f>
        <v>28.05</v>
      </c>
      <c r="DF49" s="114"/>
      <c r="DG49" s="114"/>
      <c r="DH49" s="114"/>
      <c r="DI49" s="125"/>
    </row>
    <row r="50" spans="1:113">
      <c r="A50" s="107" t="s">
        <v>239</v>
      </c>
      <c r="B50" s="105"/>
      <c r="C50" s="105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>
        <f>AM49+13</f>
        <v>21.380000000000003</v>
      </c>
      <c r="AN50" s="121"/>
      <c r="AO50" s="121"/>
      <c r="AP50" s="121"/>
      <c r="AQ50" s="121"/>
      <c r="AR50" s="119">
        <f>AR49+13</f>
        <v>22.439999999999998</v>
      </c>
      <c r="AS50" s="121"/>
      <c r="AT50" s="121"/>
      <c r="AU50" s="121"/>
      <c r="AV50" s="121"/>
      <c r="AW50" s="119">
        <f>AW49+13</f>
        <v>23.83</v>
      </c>
      <c r="AX50" s="121"/>
      <c r="AY50" s="121"/>
      <c r="AZ50" s="121"/>
      <c r="BA50" s="121"/>
      <c r="BB50" s="119">
        <f>BB49+13</f>
        <v>23.23</v>
      </c>
      <c r="BC50" s="121"/>
      <c r="BD50" s="121"/>
      <c r="BE50" s="121"/>
      <c r="BF50" s="121"/>
      <c r="BG50" s="119">
        <f>BG49+13</f>
        <v>23.98</v>
      </c>
      <c r="BH50" s="121"/>
      <c r="BI50" s="121"/>
      <c r="BJ50" s="121"/>
      <c r="BK50" s="121"/>
      <c r="BL50" s="119">
        <f>BL49+13</f>
        <v>25.439999999999998</v>
      </c>
      <c r="BM50" s="121"/>
      <c r="BN50" s="121"/>
      <c r="BO50" s="121"/>
      <c r="BP50" s="121"/>
      <c r="BQ50" s="119">
        <f>BQ49+13</f>
        <v>27.1</v>
      </c>
      <c r="BR50" s="121"/>
      <c r="BS50" s="121"/>
      <c r="BT50" s="121"/>
      <c r="BU50" s="121"/>
      <c r="BV50" s="119">
        <f>BV49+13</f>
        <v>27.82</v>
      </c>
      <c r="BW50" s="121"/>
      <c r="BX50" s="121"/>
      <c r="BY50" s="121"/>
      <c r="BZ50" s="121"/>
      <c r="CA50" s="119">
        <v>24</v>
      </c>
      <c r="CB50" s="119"/>
      <c r="CC50" s="119"/>
      <c r="CD50" s="119"/>
      <c r="CE50" s="119"/>
      <c r="CF50" s="119">
        <v>19</v>
      </c>
      <c r="CG50" s="119"/>
      <c r="CH50" s="119"/>
      <c r="CI50" s="119"/>
      <c r="CJ50" s="119"/>
      <c r="CK50" s="119">
        <v>23.9</v>
      </c>
      <c r="CL50" s="119"/>
      <c r="CM50" s="119"/>
      <c r="CN50" s="119"/>
      <c r="CO50" s="119"/>
      <c r="CP50" s="119">
        <v>21.7</v>
      </c>
      <c r="CQ50" s="119"/>
      <c r="CR50" s="119"/>
      <c r="CS50" s="119"/>
      <c r="CT50" s="119"/>
      <c r="CU50" s="119">
        <v>19.45</v>
      </c>
      <c r="CV50" s="119"/>
      <c r="CW50" s="119"/>
      <c r="CX50" s="119"/>
      <c r="CY50" s="119"/>
      <c r="CZ50" s="119">
        <v>23</v>
      </c>
      <c r="DA50" s="119"/>
      <c r="DB50" s="119"/>
      <c r="DC50" s="119"/>
      <c r="DD50" s="119"/>
      <c r="DE50" s="130">
        <v>31.85</v>
      </c>
      <c r="DF50" s="121"/>
      <c r="DG50" s="121"/>
      <c r="DH50" s="121"/>
      <c r="DI50" s="122"/>
    </row>
    <row r="51" spans="1:113">
      <c r="A51" s="131" t="s">
        <v>240</v>
      </c>
      <c r="B51" s="105"/>
      <c r="C51" s="105"/>
      <c r="D51" s="132" t="s">
        <v>241</v>
      </c>
      <c r="E51" s="132"/>
      <c r="F51" s="132"/>
      <c r="G51" s="132"/>
      <c r="H51" s="132"/>
      <c r="I51" s="132" t="s">
        <v>241</v>
      </c>
      <c r="J51" s="132"/>
      <c r="K51" s="132"/>
      <c r="L51" s="132"/>
      <c r="M51" s="132"/>
      <c r="N51" s="132" t="s">
        <v>241</v>
      </c>
      <c r="O51" s="132"/>
      <c r="P51" s="132"/>
      <c r="Q51" s="132"/>
      <c r="R51" s="132"/>
      <c r="S51" s="132" t="s">
        <v>241</v>
      </c>
      <c r="T51" s="132"/>
      <c r="U51" s="132"/>
      <c r="V51" s="132"/>
      <c r="W51" s="132"/>
      <c r="X51" s="132" t="s">
        <v>241</v>
      </c>
      <c r="Y51" s="132"/>
      <c r="Z51" s="132"/>
      <c r="AA51" s="132"/>
      <c r="AB51" s="132"/>
      <c r="AC51" s="132" t="s">
        <v>241</v>
      </c>
      <c r="AD51" s="132"/>
      <c r="AE51" s="132"/>
      <c r="AF51" s="132"/>
      <c r="AG51" s="132"/>
      <c r="AH51" s="132" t="s">
        <v>241</v>
      </c>
      <c r="AI51" s="132"/>
      <c r="AJ51" s="132"/>
      <c r="AK51" s="132"/>
      <c r="AL51" s="132"/>
      <c r="AM51" s="132" t="s">
        <v>242</v>
      </c>
      <c r="AN51" s="132"/>
      <c r="AO51" s="132"/>
      <c r="AP51" s="132"/>
      <c r="AQ51" s="132"/>
      <c r="AR51" s="132" t="s">
        <v>242</v>
      </c>
      <c r="AS51" s="132"/>
      <c r="AT51" s="132"/>
      <c r="AU51" s="132"/>
      <c r="AV51" s="132"/>
      <c r="AW51" s="132" t="s">
        <v>242</v>
      </c>
      <c r="AX51" s="132"/>
      <c r="AY51" s="132"/>
      <c r="AZ51" s="132"/>
      <c r="BA51" s="132"/>
      <c r="BB51" s="132" t="s">
        <v>242</v>
      </c>
      <c r="BC51" s="132"/>
      <c r="BD51" s="132"/>
      <c r="BE51" s="132"/>
      <c r="BF51" s="132"/>
      <c r="BG51" s="132" t="s">
        <v>242</v>
      </c>
      <c r="BH51" s="132"/>
      <c r="BI51" s="132"/>
      <c r="BJ51" s="132"/>
      <c r="BK51" s="132"/>
      <c r="BL51" s="132" t="s">
        <v>242</v>
      </c>
      <c r="BM51" s="132"/>
      <c r="BN51" s="132"/>
      <c r="BO51" s="132"/>
      <c r="BP51" s="132"/>
      <c r="BQ51" s="132" t="s">
        <v>242</v>
      </c>
      <c r="BR51" s="132"/>
      <c r="BS51" s="132"/>
      <c r="BT51" s="132"/>
      <c r="BU51" s="132"/>
      <c r="BV51" s="132" t="s">
        <v>242</v>
      </c>
      <c r="BW51" s="132"/>
      <c r="BX51" s="132"/>
      <c r="BY51" s="132"/>
      <c r="BZ51" s="132"/>
      <c r="CA51" s="132" t="s">
        <v>243</v>
      </c>
      <c r="CB51" s="119"/>
      <c r="CC51" s="119"/>
      <c r="CD51" s="119"/>
      <c r="CE51" s="119"/>
      <c r="CF51" s="132" t="s">
        <v>243</v>
      </c>
      <c r="CG51" s="119"/>
      <c r="CH51" s="119"/>
      <c r="CI51" s="119"/>
      <c r="CJ51" s="119"/>
      <c r="CK51" s="132" t="s">
        <v>243</v>
      </c>
      <c r="CL51" s="119"/>
      <c r="CM51" s="119"/>
      <c r="CN51" s="119"/>
      <c r="CO51" s="119"/>
      <c r="CP51" s="132" t="s">
        <v>243</v>
      </c>
      <c r="CQ51" s="119"/>
      <c r="CR51" s="119"/>
      <c r="CS51" s="119"/>
      <c r="CT51" s="119"/>
      <c r="CU51" s="132" t="s">
        <v>243</v>
      </c>
      <c r="CV51" s="119"/>
      <c r="CW51" s="119"/>
      <c r="CX51" s="119"/>
      <c r="CY51" s="119"/>
      <c r="CZ51" s="132" t="s">
        <v>243</v>
      </c>
      <c r="DA51" s="119"/>
      <c r="DB51" s="119"/>
      <c r="DC51" s="119"/>
      <c r="DD51" s="119"/>
      <c r="DE51" s="133" t="s">
        <v>244</v>
      </c>
      <c r="DF51" s="131"/>
      <c r="DG51" s="131"/>
      <c r="DH51" s="131"/>
      <c r="DI51" s="134"/>
    </row>
    <row r="52" spans="1:113">
      <c r="A52" s="107" t="s">
        <v>34</v>
      </c>
      <c r="B52" s="105"/>
      <c r="C52" s="105"/>
      <c r="D52" s="135">
        <f>D48/D43*1000</f>
        <v>503.33333333333331</v>
      </c>
      <c r="E52" s="121"/>
      <c r="F52" s="121"/>
      <c r="G52" s="121"/>
      <c r="H52" s="121"/>
      <c r="I52" s="135">
        <f>I48/I43*1000</f>
        <v>416.25</v>
      </c>
      <c r="J52" s="121"/>
      <c r="K52" s="121"/>
      <c r="L52" s="121"/>
      <c r="M52" s="121"/>
      <c r="N52" s="135">
        <f>N48/N43*1000</f>
        <v>379.5</v>
      </c>
      <c r="O52" s="121"/>
      <c r="P52" s="121"/>
      <c r="Q52" s="121"/>
      <c r="R52" s="121"/>
      <c r="S52" s="135">
        <f>S48/S43*1000</f>
        <v>408.75</v>
      </c>
      <c r="T52" s="121"/>
      <c r="U52" s="121"/>
      <c r="V52" s="121"/>
      <c r="W52" s="121"/>
      <c r="X52" s="135">
        <f>X48/X43*1000</f>
        <v>338.21428571428572</v>
      </c>
      <c r="Y52" s="121"/>
      <c r="Z52" s="121"/>
      <c r="AA52" s="121"/>
      <c r="AB52" s="121"/>
      <c r="AC52" s="135">
        <f>AC48/AC43*1000</f>
        <v>268.75</v>
      </c>
      <c r="AD52" s="121"/>
      <c r="AE52" s="121"/>
      <c r="AF52" s="121"/>
      <c r="AG52" s="121"/>
      <c r="AH52" s="135">
        <f>AH48/AH43*1000</f>
        <v>240.83333333333334</v>
      </c>
      <c r="AI52" s="121"/>
      <c r="AJ52" s="121"/>
      <c r="AK52" s="121"/>
      <c r="AL52" s="121"/>
      <c r="AM52" s="135">
        <f>AM48/AM43*1000</f>
        <v>419.00000000000006</v>
      </c>
      <c r="AN52" s="121"/>
      <c r="AO52" s="121"/>
      <c r="AP52" s="121"/>
      <c r="AQ52" s="121"/>
      <c r="AR52" s="135">
        <f>AR48/AR43*1000</f>
        <v>314.66666666666663</v>
      </c>
      <c r="AS52" s="121"/>
      <c r="AT52" s="121"/>
      <c r="AU52" s="121"/>
      <c r="AV52" s="121"/>
      <c r="AW52" s="135">
        <f>AW48/AW43*1000</f>
        <v>270.75</v>
      </c>
      <c r="AX52" s="121"/>
      <c r="AY52" s="121"/>
      <c r="AZ52" s="121"/>
      <c r="BA52" s="121"/>
      <c r="BB52" s="135">
        <f>BB48/BB43*1000</f>
        <v>204.6</v>
      </c>
      <c r="BC52" s="121"/>
      <c r="BD52" s="121"/>
      <c r="BE52" s="121"/>
      <c r="BF52" s="121"/>
      <c r="BG52" s="135">
        <f>BG48/BG43*1000</f>
        <v>183</v>
      </c>
      <c r="BH52" s="121"/>
      <c r="BI52" s="121"/>
      <c r="BJ52" s="121"/>
      <c r="BK52" s="121"/>
      <c r="BL52" s="135">
        <f>BL48/BL43*1000</f>
        <v>155.5</v>
      </c>
      <c r="BM52" s="121"/>
      <c r="BN52" s="121"/>
      <c r="BO52" s="121"/>
      <c r="BP52" s="121"/>
      <c r="BQ52" s="135">
        <f>BQ48/BQ43*1000</f>
        <v>141</v>
      </c>
      <c r="BR52" s="121"/>
      <c r="BS52" s="121"/>
      <c r="BT52" s="121"/>
      <c r="BU52" s="121"/>
      <c r="BV52" s="135">
        <f>BV48/BV43*1000</f>
        <v>123.50000000000001</v>
      </c>
      <c r="BW52" s="121"/>
      <c r="BX52" s="121"/>
      <c r="BY52" s="121"/>
      <c r="BZ52" s="121"/>
      <c r="CA52" s="135">
        <f>CA48/CA43*1000</f>
        <v>109.33333333333333</v>
      </c>
      <c r="CB52" s="121"/>
      <c r="CC52" s="121"/>
      <c r="CD52" s="121"/>
      <c r="CE52" s="121"/>
      <c r="CF52" s="135">
        <f>CF48/CF43*1000</f>
        <v>96.833333333333329</v>
      </c>
      <c r="CG52" s="121"/>
      <c r="CH52" s="121"/>
      <c r="CI52" s="121"/>
      <c r="CJ52" s="121"/>
      <c r="CK52" s="135">
        <f>CK48/CK43*1000</f>
        <v>78.166666666666671</v>
      </c>
      <c r="CL52" s="121"/>
      <c r="CM52" s="121"/>
      <c r="CN52" s="121"/>
      <c r="CO52" s="121"/>
      <c r="CP52" s="135">
        <f>CP48/CP43*1000</f>
        <v>67.241379310344826</v>
      </c>
      <c r="CQ52" s="121"/>
      <c r="CR52" s="121"/>
      <c r="CS52" s="121"/>
      <c r="CT52" s="121"/>
      <c r="CU52" s="135">
        <f>CU48/CU43*1000</f>
        <v>63.833333333333336</v>
      </c>
      <c r="CV52" s="121"/>
      <c r="CW52" s="121"/>
      <c r="CX52" s="121"/>
      <c r="CY52" s="121"/>
      <c r="CZ52" s="135">
        <f>CZ48/CZ43*1000</f>
        <v>53.166666666666664</v>
      </c>
      <c r="DA52" s="121"/>
      <c r="DB52" s="121"/>
      <c r="DC52" s="121"/>
      <c r="DD52" s="121"/>
      <c r="DE52" s="136">
        <f>DE48/DE43*1000</f>
        <v>31.75</v>
      </c>
      <c r="DF52" s="121"/>
      <c r="DG52" s="121"/>
      <c r="DH52" s="121"/>
      <c r="DI52" s="122"/>
    </row>
    <row r="53" spans="1:113">
      <c r="CZ53" s="103" t="s">
        <v>245</v>
      </c>
      <c r="DE53" s="103" t="s">
        <v>245</v>
      </c>
    </row>
    <row r="57" spans="1:113">
      <c r="CA57" s="137"/>
    </row>
    <row r="58" spans="1:113">
      <c r="CA58" s="137"/>
    </row>
    <row r="59" spans="1:113">
      <c r="CA59" s="137"/>
    </row>
    <row r="60" spans="1:113">
      <c r="CA60" s="137"/>
    </row>
    <row r="61" spans="1:113">
      <c r="CA61" s="137"/>
    </row>
    <row r="62" spans="1:113">
      <c r="CA62" s="137"/>
    </row>
    <row r="63" spans="1:113">
      <c r="CA63" s="137"/>
    </row>
    <row r="64" spans="1:113">
      <c r="CA64" s="137"/>
    </row>
  </sheetData>
  <phoneticPr fontId="1"/>
  <pageMargins left="0.78740157480314965" right="0.78740157480314965" top="0.70866141732283472" bottom="0.6692913385826772" header="0.51181102362204722" footer="0.51181102362204722"/>
  <pageSetup paperSize="9" scale="5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zoomScale="85" workbookViewId="0">
      <pane ySplit="10" topLeftCell="A11" activePane="bottomLeft" state="frozen"/>
      <selection pane="bottomLeft" activeCell="B1" sqref="B1:N1048576"/>
    </sheetView>
  </sheetViews>
  <sheetFormatPr defaultRowHeight="13.5"/>
  <cols>
    <col min="1" max="1" width="9" style="54"/>
    <col min="2" max="2" width="16.625" style="54" bestFit="1" customWidth="1"/>
    <col min="3" max="3" width="9.25" style="54" bestFit="1" customWidth="1"/>
    <col min="4" max="4" width="13.375" style="54" bestFit="1" customWidth="1"/>
    <col min="5" max="5" width="8" style="54" bestFit="1" customWidth="1"/>
    <col min="6" max="6" width="8.375" style="54" bestFit="1" customWidth="1"/>
    <col min="7" max="7" width="13.375" style="54" bestFit="1" customWidth="1"/>
    <col min="8" max="8" width="11" style="54" bestFit="1" customWidth="1"/>
    <col min="9" max="9" width="15.375" style="54" bestFit="1" customWidth="1"/>
    <col min="10" max="10" width="13.625" style="54" bestFit="1" customWidth="1"/>
    <col min="11" max="11" width="10.625" style="54" bestFit="1" customWidth="1"/>
    <col min="12" max="12" width="11.25" style="54" bestFit="1" customWidth="1"/>
    <col min="13" max="13" width="9.875" style="54" bestFit="1" customWidth="1"/>
    <col min="14" max="257" width="9" style="54"/>
    <col min="258" max="258" width="10.625" style="54" customWidth="1"/>
    <col min="259" max="259" width="10.875" style="54" customWidth="1"/>
    <col min="260" max="265" width="9" style="54"/>
    <col min="266" max="266" width="12.125" style="54" customWidth="1"/>
    <col min="267" max="267" width="9" style="54"/>
    <col min="268" max="268" width="10" style="54" customWidth="1"/>
    <col min="269" max="513" width="9" style="54"/>
    <col min="514" max="514" width="10.625" style="54" customWidth="1"/>
    <col min="515" max="515" width="10.875" style="54" customWidth="1"/>
    <col min="516" max="521" width="9" style="54"/>
    <col min="522" max="522" width="12.125" style="54" customWidth="1"/>
    <col min="523" max="523" width="9" style="54"/>
    <col min="524" max="524" width="10" style="54" customWidth="1"/>
    <col min="525" max="769" width="9" style="54"/>
    <col min="770" max="770" width="10.625" style="54" customWidth="1"/>
    <col min="771" max="771" width="10.875" style="54" customWidth="1"/>
    <col min="772" max="777" width="9" style="54"/>
    <col min="778" max="778" width="12.125" style="54" customWidth="1"/>
    <col min="779" max="779" width="9" style="54"/>
    <col min="780" max="780" width="10" style="54" customWidth="1"/>
    <col min="781" max="1025" width="9" style="54"/>
    <col min="1026" max="1026" width="10.625" style="54" customWidth="1"/>
    <col min="1027" max="1027" width="10.875" style="54" customWidth="1"/>
    <col min="1028" max="1033" width="9" style="54"/>
    <col min="1034" max="1034" width="12.125" style="54" customWidth="1"/>
    <col min="1035" max="1035" width="9" style="54"/>
    <col min="1036" max="1036" width="10" style="54" customWidth="1"/>
    <col min="1037" max="1281" width="9" style="54"/>
    <col min="1282" max="1282" width="10.625" style="54" customWidth="1"/>
    <col min="1283" max="1283" width="10.875" style="54" customWidth="1"/>
    <col min="1284" max="1289" width="9" style="54"/>
    <col min="1290" max="1290" width="12.125" style="54" customWidth="1"/>
    <col min="1291" max="1291" width="9" style="54"/>
    <col min="1292" max="1292" width="10" style="54" customWidth="1"/>
    <col min="1293" max="1537" width="9" style="54"/>
    <col min="1538" max="1538" width="10.625" style="54" customWidth="1"/>
    <col min="1539" max="1539" width="10.875" style="54" customWidth="1"/>
    <col min="1540" max="1545" width="9" style="54"/>
    <col min="1546" max="1546" width="12.125" style="54" customWidth="1"/>
    <col min="1547" max="1547" width="9" style="54"/>
    <col min="1548" max="1548" width="10" style="54" customWidth="1"/>
    <col min="1549" max="1793" width="9" style="54"/>
    <col min="1794" max="1794" width="10.625" style="54" customWidth="1"/>
    <col min="1795" max="1795" width="10.875" style="54" customWidth="1"/>
    <col min="1796" max="1801" width="9" style="54"/>
    <col min="1802" max="1802" width="12.125" style="54" customWidth="1"/>
    <col min="1803" max="1803" width="9" style="54"/>
    <col min="1804" max="1804" width="10" style="54" customWidth="1"/>
    <col min="1805" max="2049" width="9" style="54"/>
    <col min="2050" max="2050" width="10.625" style="54" customWidth="1"/>
    <col min="2051" max="2051" width="10.875" style="54" customWidth="1"/>
    <col min="2052" max="2057" width="9" style="54"/>
    <col min="2058" max="2058" width="12.125" style="54" customWidth="1"/>
    <col min="2059" max="2059" width="9" style="54"/>
    <col min="2060" max="2060" width="10" style="54" customWidth="1"/>
    <col min="2061" max="2305" width="9" style="54"/>
    <col min="2306" max="2306" width="10.625" style="54" customWidth="1"/>
    <col min="2307" max="2307" width="10.875" style="54" customWidth="1"/>
    <col min="2308" max="2313" width="9" style="54"/>
    <col min="2314" max="2314" width="12.125" style="54" customWidth="1"/>
    <col min="2315" max="2315" width="9" style="54"/>
    <col min="2316" max="2316" width="10" style="54" customWidth="1"/>
    <col min="2317" max="2561" width="9" style="54"/>
    <col min="2562" max="2562" width="10.625" style="54" customWidth="1"/>
    <col min="2563" max="2563" width="10.875" style="54" customWidth="1"/>
    <col min="2564" max="2569" width="9" style="54"/>
    <col min="2570" max="2570" width="12.125" style="54" customWidth="1"/>
    <col min="2571" max="2571" width="9" style="54"/>
    <col min="2572" max="2572" width="10" style="54" customWidth="1"/>
    <col min="2573" max="2817" width="9" style="54"/>
    <col min="2818" max="2818" width="10.625" style="54" customWidth="1"/>
    <col min="2819" max="2819" width="10.875" style="54" customWidth="1"/>
    <col min="2820" max="2825" width="9" style="54"/>
    <col min="2826" max="2826" width="12.125" style="54" customWidth="1"/>
    <col min="2827" max="2827" width="9" style="54"/>
    <col min="2828" max="2828" width="10" style="54" customWidth="1"/>
    <col min="2829" max="3073" width="9" style="54"/>
    <col min="3074" max="3074" width="10.625" style="54" customWidth="1"/>
    <col min="3075" max="3075" width="10.875" style="54" customWidth="1"/>
    <col min="3076" max="3081" width="9" style="54"/>
    <col min="3082" max="3082" width="12.125" style="54" customWidth="1"/>
    <col min="3083" max="3083" width="9" style="54"/>
    <col min="3084" max="3084" width="10" style="54" customWidth="1"/>
    <col min="3085" max="3329" width="9" style="54"/>
    <col min="3330" max="3330" width="10.625" style="54" customWidth="1"/>
    <col min="3331" max="3331" width="10.875" style="54" customWidth="1"/>
    <col min="3332" max="3337" width="9" style="54"/>
    <col min="3338" max="3338" width="12.125" style="54" customWidth="1"/>
    <col min="3339" max="3339" width="9" style="54"/>
    <col min="3340" max="3340" width="10" style="54" customWidth="1"/>
    <col min="3341" max="3585" width="9" style="54"/>
    <col min="3586" max="3586" width="10.625" style="54" customWidth="1"/>
    <col min="3587" max="3587" width="10.875" style="54" customWidth="1"/>
    <col min="3588" max="3593" width="9" style="54"/>
    <col min="3594" max="3594" width="12.125" style="54" customWidth="1"/>
    <col min="3595" max="3595" width="9" style="54"/>
    <col min="3596" max="3596" width="10" style="54" customWidth="1"/>
    <col min="3597" max="3841" width="9" style="54"/>
    <col min="3842" max="3842" width="10.625" style="54" customWidth="1"/>
    <col min="3843" max="3843" width="10.875" style="54" customWidth="1"/>
    <col min="3844" max="3849" width="9" style="54"/>
    <col min="3850" max="3850" width="12.125" style="54" customWidth="1"/>
    <col min="3851" max="3851" width="9" style="54"/>
    <col min="3852" max="3852" width="10" style="54" customWidth="1"/>
    <col min="3853" max="4097" width="9" style="54"/>
    <col min="4098" max="4098" width="10.625" style="54" customWidth="1"/>
    <col min="4099" max="4099" width="10.875" style="54" customWidth="1"/>
    <col min="4100" max="4105" width="9" style="54"/>
    <col min="4106" max="4106" width="12.125" style="54" customWidth="1"/>
    <col min="4107" max="4107" width="9" style="54"/>
    <col min="4108" max="4108" width="10" style="54" customWidth="1"/>
    <col min="4109" max="4353" width="9" style="54"/>
    <col min="4354" max="4354" width="10.625" style="54" customWidth="1"/>
    <col min="4355" max="4355" width="10.875" style="54" customWidth="1"/>
    <col min="4356" max="4361" width="9" style="54"/>
    <col min="4362" max="4362" width="12.125" style="54" customWidth="1"/>
    <col min="4363" max="4363" width="9" style="54"/>
    <col min="4364" max="4364" width="10" style="54" customWidth="1"/>
    <col min="4365" max="4609" width="9" style="54"/>
    <col min="4610" max="4610" width="10.625" style="54" customWidth="1"/>
    <col min="4611" max="4611" width="10.875" style="54" customWidth="1"/>
    <col min="4612" max="4617" width="9" style="54"/>
    <col min="4618" max="4618" width="12.125" style="54" customWidth="1"/>
    <col min="4619" max="4619" width="9" style="54"/>
    <col min="4620" max="4620" width="10" style="54" customWidth="1"/>
    <col min="4621" max="4865" width="9" style="54"/>
    <col min="4866" max="4866" width="10.625" style="54" customWidth="1"/>
    <col min="4867" max="4867" width="10.875" style="54" customWidth="1"/>
    <col min="4868" max="4873" width="9" style="54"/>
    <col min="4874" max="4874" width="12.125" style="54" customWidth="1"/>
    <col min="4875" max="4875" width="9" style="54"/>
    <col min="4876" max="4876" width="10" style="54" customWidth="1"/>
    <col min="4877" max="5121" width="9" style="54"/>
    <col min="5122" max="5122" width="10.625" style="54" customWidth="1"/>
    <col min="5123" max="5123" width="10.875" style="54" customWidth="1"/>
    <col min="5124" max="5129" width="9" style="54"/>
    <col min="5130" max="5130" width="12.125" style="54" customWidth="1"/>
    <col min="5131" max="5131" width="9" style="54"/>
    <col min="5132" max="5132" width="10" style="54" customWidth="1"/>
    <col min="5133" max="5377" width="9" style="54"/>
    <col min="5378" max="5378" width="10.625" style="54" customWidth="1"/>
    <col min="5379" max="5379" width="10.875" style="54" customWidth="1"/>
    <col min="5380" max="5385" width="9" style="54"/>
    <col min="5386" max="5386" width="12.125" style="54" customWidth="1"/>
    <col min="5387" max="5387" width="9" style="54"/>
    <col min="5388" max="5388" width="10" style="54" customWidth="1"/>
    <col min="5389" max="5633" width="9" style="54"/>
    <col min="5634" max="5634" width="10.625" style="54" customWidth="1"/>
    <col min="5635" max="5635" width="10.875" style="54" customWidth="1"/>
    <col min="5636" max="5641" width="9" style="54"/>
    <col min="5642" max="5642" width="12.125" style="54" customWidth="1"/>
    <col min="5643" max="5643" width="9" style="54"/>
    <col min="5644" max="5644" width="10" style="54" customWidth="1"/>
    <col min="5645" max="5889" width="9" style="54"/>
    <col min="5890" max="5890" width="10.625" style="54" customWidth="1"/>
    <col min="5891" max="5891" width="10.875" style="54" customWidth="1"/>
    <col min="5892" max="5897" width="9" style="54"/>
    <col min="5898" max="5898" width="12.125" style="54" customWidth="1"/>
    <col min="5899" max="5899" width="9" style="54"/>
    <col min="5900" max="5900" width="10" style="54" customWidth="1"/>
    <col min="5901" max="6145" width="9" style="54"/>
    <col min="6146" max="6146" width="10.625" style="54" customWidth="1"/>
    <col min="6147" max="6147" width="10.875" style="54" customWidth="1"/>
    <col min="6148" max="6153" width="9" style="54"/>
    <col min="6154" max="6154" width="12.125" style="54" customWidth="1"/>
    <col min="6155" max="6155" width="9" style="54"/>
    <col min="6156" max="6156" width="10" style="54" customWidth="1"/>
    <col min="6157" max="6401" width="9" style="54"/>
    <col min="6402" max="6402" width="10.625" style="54" customWidth="1"/>
    <col min="6403" max="6403" width="10.875" style="54" customWidth="1"/>
    <col min="6404" max="6409" width="9" style="54"/>
    <col min="6410" max="6410" width="12.125" style="54" customWidth="1"/>
    <col min="6411" max="6411" width="9" style="54"/>
    <col min="6412" max="6412" width="10" style="54" customWidth="1"/>
    <col min="6413" max="6657" width="9" style="54"/>
    <col min="6658" max="6658" width="10.625" style="54" customWidth="1"/>
    <col min="6659" max="6659" width="10.875" style="54" customWidth="1"/>
    <col min="6660" max="6665" width="9" style="54"/>
    <col min="6666" max="6666" width="12.125" style="54" customWidth="1"/>
    <col min="6667" max="6667" width="9" style="54"/>
    <col min="6668" max="6668" width="10" style="54" customWidth="1"/>
    <col min="6669" max="6913" width="9" style="54"/>
    <col min="6914" max="6914" width="10.625" style="54" customWidth="1"/>
    <col min="6915" max="6915" width="10.875" style="54" customWidth="1"/>
    <col min="6916" max="6921" width="9" style="54"/>
    <col min="6922" max="6922" width="12.125" style="54" customWidth="1"/>
    <col min="6923" max="6923" width="9" style="54"/>
    <col min="6924" max="6924" width="10" style="54" customWidth="1"/>
    <col min="6925" max="7169" width="9" style="54"/>
    <col min="7170" max="7170" width="10.625" style="54" customWidth="1"/>
    <col min="7171" max="7171" width="10.875" style="54" customWidth="1"/>
    <col min="7172" max="7177" width="9" style="54"/>
    <col min="7178" max="7178" width="12.125" style="54" customWidth="1"/>
    <col min="7179" max="7179" width="9" style="54"/>
    <col min="7180" max="7180" width="10" style="54" customWidth="1"/>
    <col min="7181" max="7425" width="9" style="54"/>
    <col min="7426" max="7426" width="10.625" style="54" customWidth="1"/>
    <col min="7427" max="7427" width="10.875" style="54" customWidth="1"/>
    <col min="7428" max="7433" width="9" style="54"/>
    <col min="7434" max="7434" width="12.125" style="54" customWidth="1"/>
    <col min="7435" max="7435" width="9" style="54"/>
    <col min="7436" max="7436" width="10" style="54" customWidth="1"/>
    <col min="7437" max="7681" width="9" style="54"/>
    <col min="7682" max="7682" width="10.625" style="54" customWidth="1"/>
    <col min="7683" max="7683" width="10.875" style="54" customWidth="1"/>
    <col min="7684" max="7689" width="9" style="54"/>
    <col min="7690" max="7690" width="12.125" style="54" customWidth="1"/>
    <col min="7691" max="7691" width="9" style="54"/>
    <col min="7692" max="7692" width="10" style="54" customWidth="1"/>
    <col min="7693" max="7937" width="9" style="54"/>
    <col min="7938" max="7938" width="10.625" style="54" customWidth="1"/>
    <col min="7939" max="7939" width="10.875" style="54" customWidth="1"/>
    <col min="7940" max="7945" width="9" style="54"/>
    <col min="7946" max="7946" width="12.125" style="54" customWidth="1"/>
    <col min="7947" max="7947" width="9" style="54"/>
    <col min="7948" max="7948" width="10" style="54" customWidth="1"/>
    <col min="7949" max="8193" width="9" style="54"/>
    <col min="8194" max="8194" width="10.625" style="54" customWidth="1"/>
    <col min="8195" max="8195" width="10.875" style="54" customWidth="1"/>
    <col min="8196" max="8201" width="9" style="54"/>
    <col min="8202" max="8202" width="12.125" style="54" customWidth="1"/>
    <col min="8203" max="8203" width="9" style="54"/>
    <col min="8204" max="8204" width="10" style="54" customWidth="1"/>
    <col min="8205" max="8449" width="9" style="54"/>
    <col min="8450" max="8450" width="10.625" style="54" customWidth="1"/>
    <col min="8451" max="8451" width="10.875" style="54" customWidth="1"/>
    <col min="8452" max="8457" width="9" style="54"/>
    <col min="8458" max="8458" width="12.125" style="54" customWidth="1"/>
    <col min="8459" max="8459" width="9" style="54"/>
    <col min="8460" max="8460" width="10" style="54" customWidth="1"/>
    <col min="8461" max="8705" width="9" style="54"/>
    <col min="8706" max="8706" width="10.625" style="54" customWidth="1"/>
    <col min="8707" max="8707" width="10.875" style="54" customWidth="1"/>
    <col min="8708" max="8713" width="9" style="54"/>
    <col min="8714" max="8714" width="12.125" style="54" customWidth="1"/>
    <col min="8715" max="8715" width="9" style="54"/>
    <col min="8716" max="8716" width="10" style="54" customWidth="1"/>
    <col min="8717" max="8961" width="9" style="54"/>
    <col min="8962" max="8962" width="10.625" style="54" customWidth="1"/>
    <col min="8963" max="8963" width="10.875" style="54" customWidth="1"/>
    <col min="8964" max="8969" width="9" style="54"/>
    <col min="8970" max="8970" width="12.125" style="54" customWidth="1"/>
    <col min="8971" max="8971" width="9" style="54"/>
    <col min="8972" max="8972" width="10" style="54" customWidth="1"/>
    <col min="8973" max="9217" width="9" style="54"/>
    <col min="9218" max="9218" width="10.625" style="54" customWidth="1"/>
    <col min="9219" max="9219" width="10.875" style="54" customWidth="1"/>
    <col min="9220" max="9225" width="9" style="54"/>
    <col min="9226" max="9226" width="12.125" style="54" customWidth="1"/>
    <col min="9227" max="9227" width="9" style="54"/>
    <col min="9228" max="9228" width="10" style="54" customWidth="1"/>
    <col min="9229" max="9473" width="9" style="54"/>
    <col min="9474" max="9474" width="10.625" style="54" customWidth="1"/>
    <col min="9475" max="9475" width="10.875" style="54" customWidth="1"/>
    <col min="9476" max="9481" width="9" style="54"/>
    <col min="9482" max="9482" width="12.125" style="54" customWidth="1"/>
    <col min="9483" max="9483" width="9" style="54"/>
    <col min="9484" max="9484" width="10" style="54" customWidth="1"/>
    <col min="9485" max="9729" width="9" style="54"/>
    <col min="9730" max="9730" width="10.625" style="54" customWidth="1"/>
    <col min="9731" max="9731" width="10.875" style="54" customWidth="1"/>
    <col min="9732" max="9737" width="9" style="54"/>
    <col min="9738" max="9738" width="12.125" style="54" customWidth="1"/>
    <col min="9739" max="9739" width="9" style="54"/>
    <col min="9740" max="9740" width="10" style="54" customWidth="1"/>
    <col min="9741" max="9985" width="9" style="54"/>
    <col min="9986" max="9986" width="10.625" style="54" customWidth="1"/>
    <col min="9987" max="9987" width="10.875" style="54" customWidth="1"/>
    <col min="9988" max="9993" width="9" style="54"/>
    <col min="9994" max="9994" width="12.125" style="54" customWidth="1"/>
    <col min="9995" max="9995" width="9" style="54"/>
    <col min="9996" max="9996" width="10" style="54" customWidth="1"/>
    <col min="9997" max="10241" width="9" style="54"/>
    <col min="10242" max="10242" width="10.625" style="54" customWidth="1"/>
    <col min="10243" max="10243" width="10.875" style="54" customWidth="1"/>
    <col min="10244" max="10249" width="9" style="54"/>
    <col min="10250" max="10250" width="12.125" style="54" customWidth="1"/>
    <col min="10251" max="10251" width="9" style="54"/>
    <col min="10252" max="10252" width="10" style="54" customWidth="1"/>
    <col min="10253" max="10497" width="9" style="54"/>
    <col min="10498" max="10498" width="10.625" style="54" customWidth="1"/>
    <col min="10499" max="10499" width="10.875" style="54" customWidth="1"/>
    <col min="10500" max="10505" width="9" style="54"/>
    <col min="10506" max="10506" width="12.125" style="54" customWidth="1"/>
    <col min="10507" max="10507" width="9" style="54"/>
    <col min="10508" max="10508" width="10" style="54" customWidth="1"/>
    <col min="10509" max="10753" width="9" style="54"/>
    <col min="10754" max="10754" width="10.625" style="54" customWidth="1"/>
    <col min="10755" max="10755" width="10.875" style="54" customWidth="1"/>
    <col min="10756" max="10761" width="9" style="54"/>
    <col min="10762" max="10762" width="12.125" style="54" customWidth="1"/>
    <col min="10763" max="10763" width="9" style="54"/>
    <col min="10764" max="10764" width="10" style="54" customWidth="1"/>
    <col min="10765" max="11009" width="9" style="54"/>
    <col min="11010" max="11010" width="10.625" style="54" customWidth="1"/>
    <col min="11011" max="11011" width="10.875" style="54" customWidth="1"/>
    <col min="11012" max="11017" width="9" style="54"/>
    <col min="11018" max="11018" width="12.125" style="54" customWidth="1"/>
    <col min="11019" max="11019" width="9" style="54"/>
    <col min="11020" max="11020" width="10" style="54" customWidth="1"/>
    <col min="11021" max="11265" width="9" style="54"/>
    <col min="11266" max="11266" width="10.625" style="54" customWidth="1"/>
    <col min="11267" max="11267" width="10.875" style="54" customWidth="1"/>
    <col min="11268" max="11273" width="9" style="54"/>
    <col min="11274" max="11274" width="12.125" style="54" customWidth="1"/>
    <col min="11275" max="11275" width="9" style="54"/>
    <col min="11276" max="11276" width="10" style="54" customWidth="1"/>
    <col min="11277" max="11521" width="9" style="54"/>
    <col min="11522" max="11522" width="10.625" style="54" customWidth="1"/>
    <col min="11523" max="11523" width="10.875" style="54" customWidth="1"/>
    <col min="11524" max="11529" width="9" style="54"/>
    <col min="11530" max="11530" width="12.125" style="54" customWidth="1"/>
    <col min="11531" max="11531" width="9" style="54"/>
    <col min="11532" max="11532" width="10" style="54" customWidth="1"/>
    <col min="11533" max="11777" width="9" style="54"/>
    <col min="11778" max="11778" width="10.625" style="54" customWidth="1"/>
    <col min="11779" max="11779" width="10.875" style="54" customWidth="1"/>
    <col min="11780" max="11785" width="9" style="54"/>
    <col min="11786" max="11786" width="12.125" style="54" customWidth="1"/>
    <col min="11787" max="11787" width="9" style="54"/>
    <col min="11788" max="11788" width="10" style="54" customWidth="1"/>
    <col min="11789" max="12033" width="9" style="54"/>
    <col min="12034" max="12034" width="10.625" style="54" customWidth="1"/>
    <col min="12035" max="12035" width="10.875" style="54" customWidth="1"/>
    <col min="12036" max="12041" width="9" style="54"/>
    <col min="12042" max="12042" width="12.125" style="54" customWidth="1"/>
    <col min="12043" max="12043" width="9" style="54"/>
    <col min="12044" max="12044" width="10" style="54" customWidth="1"/>
    <col min="12045" max="12289" width="9" style="54"/>
    <col min="12290" max="12290" width="10.625" style="54" customWidth="1"/>
    <col min="12291" max="12291" width="10.875" style="54" customWidth="1"/>
    <col min="12292" max="12297" width="9" style="54"/>
    <col min="12298" max="12298" width="12.125" style="54" customWidth="1"/>
    <col min="12299" max="12299" width="9" style="54"/>
    <col min="12300" max="12300" width="10" style="54" customWidth="1"/>
    <col min="12301" max="12545" width="9" style="54"/>
    <col min="12546" max="12546" width="10.625" style="54" customWidth="1"/>
    <col min="12547" max="12547" width="10.875" style="54" customWidth="1"/>
    <col min="12548" max="12553" width="9" style="54"/>
    <col min="12554" max="12554" width="12.125" style="54" customWidth="1"/>
    <col min="12555" max="12555" width="9" style="54"/>
    <col min="12556" max="12556" width="10" style="54" customWidth="1"/>
    <col min="12557" max="12801" width="9" style="54"/>
    <col min="12802" max="12802" width="10.625" style="54" customWidth="1"/>
    <col min="12803" max="12803" width="10.875" style="54" customWidth="1"/>
    <col min="12804" max="12809" width="9" style="54"/>
    <col min="12810" max="12810" width="12.125" style="54" customWidth="1"/>
    <col min="12811" max="12811" width="9" style="54"/>
    <col min="12812" max="12812" width="10" style="54" customWidth="1"/>
    <col min="12813" max="13057" width="9" style="54"/>
    <col min="13058" max="13058" width="10.625" style="54" customWidth="1"/>
    <col min="13059" max="13059" width="10.875" style="54" customWidth="1"/>
    <col min="13060" max="13065" width="9" style="54"/>
    <col min="13066" max="13066" width="12.125" style="54" customWidth="1"/>
    <col min="13067" max="13067" width="9" style="54"/>
    <col min="13068" max="13068" width="10" style="54" customWidth="1"/>
    <col min="13069" max="13313" width="9" style="54"/>
    <col min="13314" max="13314" width="10.625" style="54" customWidth="1"/>
    <col min="13315" max="13315" width="10.875" style="54" customWidth="1"/>
    <col min="13316" max="13321" width="9" style="54"/>
    <col min="13322" max="13322" width="12.125" style="54" customWidth="1"/>
    <col min="13323" max="13323" width="9" style="54"/>
    <col min="13324" max="13324" width="10" style="54" customWidth="1"/>
    <col min="13325" max="13569" width="9" style="54"/>
    <col min="13570" max="13570" width="10.625" style="54" customWidth="1"/>
    <col min="13571" max="13571" width="10.875" style="54" customWidth="1"/>
    <col min="13572" max="13577" width="9" style="54"/>
    <col min="13578" max="13578" width="12.125" style="54" customWidth="1"/>
    <col min="13579" max="13579" width="9" style="54"/>
    <col min="13580" max="13580" width="10" style="54" customWidth="1"/>
    <col min="13581" max="13825" width="9" style="54"/>
    <col min="13826" max="13826" width="10.625" style="54" customWidth="1"/>
    <col min="13827" max="13827" width="10.875" style="54" customWidth="1"/>
    <col min="13828" max="13833" width="9" style="54"/>
    <col min="13834" max="13834" width="12.125" style="54" customWidth="1"/>
    <col min="13835" max="13835" width="9" style="54"/>
    <col min="13836" max="13836" width="10" style="54" customWidth="1"/>
    <col min="13837" max="14081" width="9" style="54"/>
    <col min="14082" max="14082" width="10.625" style="54" customWidth="1"/>
    <col min="14083" max="14083" width="10.875" style="54" customWidth="1"/>
    <col min="14084" max="14089" width="9" style="54"/>
    <col min="14090" max="14090" width="12.125" style="54" customWidth="1"/>
    <col min="14091" max="14091" width="9" style="54"/>
    <col min="14092" max="14092" width="10" style="54" customWidth="1"/>
    <col min="14093" max="14337" width="9" style="54"/>
    <col min="14338" max="14338" width="10.625" style="54" customWidth="1"/>
    <col min="14339" max="14339" width="10.875" style="54" customWidth="1"/>
    <col min="14340" max="14345" width="9" style="54"/>
    <col min="14346" max="14346" width="12.125" style="54" customWidth="1"/>
    <col min="14347" max="14347" width="9" style="54"/>
    <col min="14348" max="14348" width="10" style="54" customWidth="1"/>
    <col min="14349" max="14593" width="9" style="54"/>
    <col min="14594" max="14594" width="10.625" style="54" customWidth="1"/>
    <col min="14595" max="14595" width="10.875" style="54" customWidth="1"/>
    <col min="14596" max="14601" width="9" style="54"/>
    <col min="14602" max="14602" width="12.125" style="54" customWidth="1"/>
    <col min="14603" max="14603" width="9" style="54"/>
    <col min="14604" max="14604" width="10" style="54" customWidth="1"/>
    <col min="14605" max="14849" width="9" style="54"/>
    <col min="14850" max="14850" width="10.625" style="54" customWidth="1"/>
    <col min="14851" max="14851" width="10.875" style="54" customWidth="1"/>
    <col min="14852" max="14857" width="9" style="54"/>
    <col min="14858" max="14858" width="12.125" style="54" customWidth="1"/>
    <col min="14859" max="14859" width="9" style="54"/>
    <col min="14860" max="14860" width="10" style="54" customWidth="1"/>
    <col min="14861" max="15105" width="9" style="54"/>
    <col min="15106" max="15106" width="10.625" style="54" customWidth="1"/>
    <col min="15107" max="15107" width="10.875" style="54" customWidth="1"/>
    <col min="15108" max="15113" width="9" style="54"/>
    <col min="15114" max="15114" width="12.125" style="54" customWidth="1"/>
    <col min="15115" max="15115" width="9" style="54"/>
    <col min="15116" max="15116" width="10" style="54" customWidth="1"/>
    <col min="15117" max="15361" width="9" style="54"/>
    <col min="15362" max="15362" width="10.625" style="54" customWidth="1"/>
    <col min="15363" max="15363" width="10.875" style="54" customWidth="1"/>
    <col min="15364" max="15369" width="9" style="54"/>
    <col min="15370" max="15370" width="12.125" style="54" customWidth="1"/>
    <col min="15371" max="15371" width="9" style="54"/>
    <col min="15372" max="15372" width="10" style="54" customWidth="1"/>
    <col min="15373" max="15617" width="9" style="54"/>
    <col min="15618" max="15618" width="10.625" style="54" customWidth="1"/>
    <col min="15619" max="15619" width="10.875" style="54" customWidth="1"/>
    <col min="15620" max="15625" width="9" style="54"/>
    <col min="15626" max="15626" width="12.125" style="54" customWidth="1"/>
    <col min="15627" max="15627" width="9" style="54"/>
    <col min="15628" max="15628" width="10" style="54" customWidth="1"/>
    <col min="15629" max="15873" width="9" style="54"/>
    <col min="15874" max="15874" width="10.625" style="54" customWidth="1"/>
    <col min="15875" max="15875" width="10.875" style="54" customWidth="1"/>
    <col min="15876" max="15881" width="9" style="54"/>
    <col min="15882" max="15882" width="12.125" style="54" customWidth="1"/>
    <col min="15883" max="15883" width="9" style="54"/>
    <col min="15884" max="15884" width="10" style="54" customWidth="1"/>
    <col min="15885" max="16129" width="9" style="54"/>
    <col min="16130" max="16130" width="10.625" style="54" customWidth="1"/>
    <col min="16131" max="16131" width="10.875" style="54" customWidth="1"/>
    <col min="16132" max="16137" width="9" style="54"/>
    <col min="16138" max="16138" width="12.125" style="54" customWidth="1"/>
    <col min="16139" max="16139" width="9" style="54"/>
    <col min="16140" max="16140" width="10" style="54" customWidth="1"/>
    <col min="16141" max="16384" width="9" style="54"/>
  </cols>
  <sheetData>
    <row r="1" spans="1:11" s="61" customForma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61" customFormat="1">
      <c r="A2" s="65" t="s">
        <v>246</v>
      </c>
      <c r="B2" s="64"/>
      <c r="E2" s="63"/>
      <c r="G2" s="138"/>
      <c r="H2" s="138"/>
      <c r="I2" s="138"/>
      <c r="J2" s="63"/>
      <c r="K2" s="63"/>
    </row>
    <row r="3" spans="1:11" s="61" customFormat="1" ht="14.25">
      <c r="B3" s="64"/>
      <c r="E3" s="65" t="s">
        <v>62</v>
      </c>
      <c r="F3" s="66" t="s">
        <v>63</v>
      </c>
      <c r="G3" s="66" t="s">
        <v>64</v>
      </c>
      <c r="H3" s="66" t="s">
        <v>65</v>
      </c>
      <c r="J3" s="161"/>
      <c r="K3" s="63"/>
    </row>
    <row r="4" spans="1:11" s="61" customFormat="1" ht="14.25">
      <c r="A4" s="61" t="s">
        <v>277</v>
      </c>
      <c r="B4" s="247">
        <v>41591</v>
      </c>
      <c r="C4" s="68"/>
      <c r="D4" s="68"/>
      <c r="E4" s="63"/>
      <c r="F4" s="67" t="s">
        <v>66</v>
      </c>
      <c r="G4" s="67" t="s">
        <v>67</v>
      </c>
      <c r="H4" s="67" t="s">
        <v>67</v>
      </c>
      <c r="J4" s="161"/>
      <c r="K4" s="63"/>
    </row>
    <row r="5" spans="1:11" s="61" customFormat="1" ht="14.25">
      <c r="A5" s="61" t="s">
        <v>250</v>
      </c>
      <c r="B5" s="79" t="s">
        <v>279</v>
      </c>
      <c r="C5" s="162"/>
      <c r="D5" s="68"/>
      <c r="E5" s="63"/>
      <c r="F5" s="67" t="s">
        <v>69</v>
      </c>
      <c r="G5" s="67" t="s">
        <v>70</v>
      </c>
      <c r="H5" s="67" t="s">
        <v>70</v>
      </c>
      <c r="J5" s="161"/>
      <c r="K5" s="63"/>
    </row>
    <row r="6" spans="1:11" s="61" customFormat="1" ht="14.25">
      <c r="A6" s="61" t="s">
        <v>253</v>
      </c>
      <c r="B6" s="248" t="s">
        <v>354</v>
      </c>
      <c r="C6" s="162"/>
      <c r="D6" s="68"/>
      <c r="E6" s="63"/>
      <c r="F6" s="66" t="s">
        <v>72</v>
      </c>
      <c r="G6" s="67" t="s">
        <v>73</v>
      </c>
      <c r="H6" s="67" t="s">
        <v>73</v>
      </c>
      <c r="J6" s="161"/>
      <c r="K6" s="63"/>
    </row>
    <row r="7" spans="1:11" s="61" customFormat="1" ht="14.25">
      <c r="B7" s="64"/>
      <c r="C7" s="162"/>
      <c r="D7" s="68"/>
      <c r="E7" s="63"/>
      <c r="F7" s="63"/>
      <c r="G7" s="67" t="s">
        <v>74</v>
      </c>
      <c r="H7" s="67" t="s">
        <v>74</v>
      </c>
      <c r="J7" s="60"/>
    </row>
    <row r="8" spans="1:11" s="61" customFormat="1" ht="14.25">
      <c r="B8" s="64"/>
      <c r="C8" s="162"/>
      <c r="D8" s="68"/>
      <c r="E8" s="63"/>
      <c r="F8" s="63"/>
      <c r="G8" s="66" t="s">
        <v>75</v>
      </c>
      <c r="H8" s="66" t="s">
        <v>76</v>
      </c>
      <c r="J8" s="62"/>
      <c r="K8" s="63"/>
    </row>
    <row r="9" spans="1:11" s="61" customFormat="1">
      <c r="A9" s="163"/>
      <c r="B9" s="54"/>
      <c r="E9" s="63"/>
      <c r="F9" s="63"/>
      <c r="G9" s="63"/>
      <c r="H9" s="59"/>
      <c r="I9" s="59"/>
      <c r="J9" s="62"/>
      <c r="K9" s="63"/>
    </row>
    <row r="10" spans="1:11" s="61" customFormat="1">
      <c r="A10" s="143" t="s">
        <v>254</v>
      </c>
      <c r="B10" s="144" t="s">
        <v>78</v>
      </c>
      <c r="C10" s="144" t="s">
        <v>79</v>
      </c>
      <c r="D10" s="144" t="s">
        <v>80</v>
      </c>
      <c r="E10" s="144" t="s">
        <v>81</v>
      </c>
      <c r="F10" s="144" t="s">
        <v>82</v>
      </c>
      <c r="G10" s="144" t="s">
        <v>83</v>
      </c>
      <c r="H10" s="144" t="s">
        <v>84</v>
      </c>
      <c r="I10" s="144" t="s">
        <v>85</v>
      </c>
      <c r="J10" s="144" t="s">
        <v>86</v>
      </c>
      <c r="K10" s="144" t="s">
        <v>282</v>
      </c>
    </row>
    <row r="11" spans="1:11" s="61" customFormat="1" ht="14.25">
      <c r="A11" s="64">
        <v>1</v>
      </c>
      <c r="B11" s="161" t="s">
        <v>276</v>
      </c>
      <c r="C11" s="63">
        <v>236</v>
      </c>
      <c r="D11" s="63">
        <v>198</v>
      </c>
      <c r="E11" s="54">
        <v>116.3</v>
      </c>
      <c r="F11" s="63">
        <v>1</v>
      </c>
      <c r="G11" s="63">
        <v>2.1</v>
      </c>
      <c r="H11" s="63">
        <v>2</v>
      </c>
      <c r="I11" s="63">
        <v>0</v>
      </c>
      <c r="J11" s="145"/>
      <c r="K11" s="63"/>
    </row>
    <row r="12" spans="1:11" s="61" customFormat="1" ht="14.25">
      <c r="A12" s="79">
        <v>2</v>
      </c>
      <c r="B12" s="161" t="s">
        <v>276</v>
      </c>
      <c r="C12" s="54">
        <v>241</v>
      </c>
      <c r="D12" s="54">
        <v>203</v>
      </c>
      <c r="E12" s="54">
        <v>124.9</v>
      </c>
      <c r="F12" s="63">
        <v>1</v>
      </c>
      <c r="G12" s="63">
        <v>3.6</v>
      </c>
      <c r="H12" s="63">
        <v>2</v>
      </c>
      <c r="I12" s="63">
        <v>0.5</v>
      </c>
      <c r="J12" s="145" t="s">
        <v>283</v>
      </c>
      <c r="K12" s="145">
        <v>14</v>
      </c>
    </row>
    <row r="13" spans="1:11" s="61" customFormat="1" ht="14.25">
      <c r="A13" s="79">
        <v>3</v>
      </c>
      <c r="B13" s="161" t="s">
        <v>276</v>
      </c>
      <c r="C13" s="54">
        <v>246</v>
      </c>
      <c r="D13" s="54">
        <v>207</v>
      </c>
      <c r="E13" s="54">
        <v>115.6</v>
      </c>
      <c r="F13" s="63">
        <v>1</v>
      </c>
      <c r="G13" s="63">
        <v>6.2</v>
      </c>
      <c r="H13" s="63">
        <v>2</v>
      </c>
      <c r="I13" s="63">
        <v>0</v>
      </c>
      <c r="J13" s="145"/>
      <c r="K13" s="54"/>
    </row>
    <row r="14" spans="1:11" s="61" customFormat="1" ht="14.25">
      <c r="A14" s="64">
        <v>4</v>
      </c>
      <c r="B14" s="161" t="s">
        <v>276</v>
      </c>
      <c r="C14" s="54">
        <v>242</v>
      </c>
      <c r="D14" s="54">
        <v>204</v>
      </c>
      <c r="E14" s="54">
        <v>106.3</v>
      </c>
      <c r="F14" s="63">
        <v>2</v>
      </c>
      <c r="G14" s="63">
        <v>0.8</v>
      </c>
      <c r="H14" s="63">
        <v>1</v>
      </c>
      <c r="I14" s="63">
        <v>0</v>
      </c>
      <c r="J14" s="145"/>
      <c r="K14" s="145"/>
    </row>
    <row r="15" spans="1:11" s="61" customFormat="1" ht="14.25">
      <c r="A15" s="79">
        <v>5</v>
      </c>
      <c r="B15" s="161" t="s">
        <v>276</v>
      </c>
      <c r="C15" s="54">
        <v>242</v>
      </c>
      <c r="D15" s="54">
        <v>203</v>
      </c>
      <c r="E15" s="54">
        <v>113.9</v>
      </c>
      <c r="F15" s="63">
        <v>1</v>
      </c>
      <c r="G15" s="63">
        <v>3.9</v>
      </c>
      <c r="H15" s="63">
        <v>2</v>
      </c>
      <c r="I15" s="63">
        <v>0</v>
      </c>
      <c r="J15" s="54"/>
      <c r="K15" s="54"/>
    </row>
    <row r="16" spans="1:11" s="61" customFormat="1" ht="14.25">
      <c r="A16" s="79">
        <v>6</v>
      </c>
      <c r="B16" s="161" t="s">
        <v>276</v>
      </c>
      <c r="C16" s="54">
        <v>248</v>
      </c>
      <c r="D16" s="54">
        <v>209</v>
      </c>
      <c r="E16" s="54">
        <v>128.4</v>
      </c>
      <c r="F16" s="63">
        <v>2</v>
      </c>
      <c r="G16" s="63">
        <v>4.2</v>
      </c>
      <c r="H16" s="63">
        <v>2</v>
      </c>
      <c r="I16" s="63">
        <v>0</v>
      </c>
      <c r="J16" s="54"/>
      <c r="K16" s="54"/>
    </row>
    <row r="17" spans="1:11" s="61" customFormat="1" ht="14.25">
      <c r="A17" s="64">
        <v>7</v>
      </c>
      <c r="B17" s="161" t="s">
        <v>276</v>
      </c>
      <c r="C17" s="54">
        <v>243</v>
      </c>
      <c r="D17" s="54">
        <v>204</v>
      </c>
      <c r="E17" s="54">
        <v>115</v>
      </c>
      <c r="F17" s="63">
        <v>1</v>
      </c>
      <c r="G17" s="63">
        <v>3.8</v>
      </c>
      <c r="H17" s="63">
        <v>1</v>
      </c>
      <c r="I17" s="63">
        <v>0</v>
      </c>
      <c r="J17" s="54"/>
      <c r="K17" s="54"/>
    </row>
    <row r="18" spans="1:11" ht="14.25">
      <c r="A18" s="79">
        <v>8</v>
      </c>
      <c r="B18" s="161" t="s">
        <v>276</v>
      </c>
      <c r="C18" s="54">
        <v>243</v>
      </c>
      <c r="D18" s="54">
        <v>205</v>
      </c>
      <c r="E18" s="54">
        <v>111.4</v>
      </c>
      <c r="F18" s="63">
        <v>2</v>
      </c>
      <c r="G18" s="63">
        <v>0.7</v>
      </c>
      <c r="H18" s="63">
        <v>1</v>
      </c>
      <c r="I18" s="63">
        <v>0.9</v>
      </c>
      <c r="J18" s="54" t="s">
        <v>284</v>
      </c>
      <c r="K18" s="73" t="s">
        <v>285</v>
      </c>
    </row>
    <row r="19" spans="1:11" ht="14.25">
      <c r="A19" s="79">
        <v>9</v>
      </c>
      <c r="B19" s="161" t="s">
        <v>276</v>
      </c>
      <c r="C19" s="54">
        <v>242</v>
      </c>
      <c r="D19" s="54">
        <v>204</v>
      </c>
      <c r="E19" s="54">
        <v>117.6</v>
      </c>
      <c r="F19" s="63">
        <v>1</v>
      </c>
      <c r="G19" s="63">
        <v>4.0999999999999996</v>
      </c>
      <c r="H19" s="63">
        <v>2</v>
      </c>
      <c r="I19" s="63">
        <v>0</v>
      </c>
    </row>
    <row r="20" spans="1:11" ht="14.25">
      <c r="A20" s="64">
        <v>10</v>
      </c>
      <c r="B20" s="161" t="s">
        <v>276</v>
      </c>
      <c r="C20" s="54">
        <v>245</v>
      </c>
      <c r="D20" s="54">
        <v>205</v>
      </c>
      <c r="E20" s="54">
        <v>117.3</v>
      </c>
      <c r="F20" s="63">
        <v>1</v>
      </c>
      <c r="G20" s="63">
        <v>3.1</v>
      </c>
      <c r="H20" s="63">
        <v>2</v>
      </c>
      <c r="I20" s="63">
        <v>0</v>
      </c>
    </row>
    <row r="21" spans="1:11" ht="14.25">
      <c r="A21" s="79">
        <v>11</v>
      </c>
      <c r="B21" s="161" t="s">
        <v>276</v>
      </c>
      <c r="C21" s="54">
        <v>237</v>
      </c>
      <c r="D21" s="54">
        <v>200</v>
      </c>
      <c r="E21" s="54">
        <v>103.8</v>
      </c>
      <c r="F21" s="63">
        <v>1</v>
      </c>
      <c r="G21" s="63">
        <v>2.9</v>
      </c>
      <c r="H21" s="63">
        <v>2</v>
      </c>
      <c r="I21" s="63">
        <v>0</v>
      </c>
    </row>
    <row r="22" spans="1:11" ht="14.25">
      <c r="A22" s="79">
        <v>12</v>
      </c>
      <c r="B22" s="161" t="s">
        <v>276</v>
      </c>
      <c r="C22" s="54">
        <v>245</v>
      </c>
      <c r="D22" s="54">
        <v>207</v>
      </c>
      <c r="E22" s="101">
        <v>116.9</v>
      </c>
      <c r="F22" s="63">
        <v>2</v>
      </c>
      <c r="G22" s="63">
        <v>5.6</v>
      </c>
      <c r="H22" s="63">
        <v>2</v>
      </c>
      <c r="I22" s="63">
        <v>0</v>
      </c>
    </row>
    <row r="23" spans="1:11" ht="14.25">
      <c r="A23" s="64">
        <v>13</v>
      </c>
      <c r="B23" s="161" t="s">
        <v>276</v>
      </c>
      <c r="C23" s="54">
        <v>236</v>
      </c>
      <c r="D23" s="54">
        <v>199</v>
      </c>
      <c r="E23" s="101">
        <v>114.4</v>
      </c>
      <c r="F23" s="63">
        <v>1</v>
      </c>
      <c r="G23" s="63">
        <v>2.5</v>
      </c>
      <c r="H23" s="63">
        <v>2</v>
      </c>
      <c r="I23" s="63">
        <v>0</v>
      </c>
    </row>
    <row r="24" spans="1:11" ht="14.25">
      <c r="A24" s="79">
        <v>14</v>
      </c>
      <c r="B24" s="161" t="s">
        <v>276</v>
      </c>
      <c r="C24" s="54">
        <v>237</v>
      </c>
      <c r="D24" s="54">
        <v>198</v>
      </c>
      <c r="E24" s="101">
        <v>94.3</v>
      </c>
      <c r="F24" s="63">
        <v>2</v>
      </c>
      <c r="G24" s="63">
        <v>0.4</v>
      </c>
      <c r="H24" s="63">
        <v>1</v>
      </c>
      <c r="I24" s="63">
        <v>0</v>
      </c>
    </row>
    <row r="25" spans="1:11" ht="14.25">
      <c r="A25" s="79">
        <v>15</v>
      </c>
      <c r="B25" s="161" t="s">
        <v>276</v>
      </c>
      <c r="C25" s="54">
        <v>239</v>
      </c>
      <c r="D25" s="54">
        <v>200</v>
      </c>
      <c r="E25" s="101">
        <v>110.5</v>
      </c>
      <c r="F25" s="63">
        <v>2</v>
      </c>
      <c r="G25" s="63">
        <v>1.1000000000000001</v>
      </c>
      <c r="H25" s="63">
        <v>1</v>
      </c>
      <c r="I25" s="63">
        <v>0</v>
      </c>
    </row>
    <row r="26" spans="1:11" ht="14.25">
      <c r="A26" s="64">
        <v>16</v>
      </c>
      <c r="B26" s="161" t="s">
        <v>276</v>
      </c>
      <c r="C26" s="54">
        <v>236</v>
      </c>
      <c r="D26" s="54">
        <v>198</v>
      </c>
      <c r="E26" s="101">
        <v>96.2</v>
      </c>
      <c r="F26" s="63">
        <v>2</v>
      </c>
      <c r="G26" s="63">
        <v>0.9</v>
      </c>
      <c r="H26" s="63">
        <v>1</v>
      </c>
      <c r="I26" s="63">
        <v>0</v>
      </c>
    </row>
    <row r="27" spans="1:11" ht="14.25">
      <c r="A27" s="79">
        <v>17</v>
      </c>
      <c r="B27" s="161" t="s">
        <v>276</v>
      </c>
      <c r="C27" s="54">
        <v>239</v>
      </c>
      <c r="D27" s="54">
        <v>203</v>
      </c>
      <c r="E27" s="101">
        <v>120.9</v>
      </c>
      <c r="F27" s="63">
        <v>1</v>
      </c>
      <c r="G27" s="63">
        <v>2.4</v>
      </c>
      <c r="H27" s="63">
        <v>2</v>
      </c>
      <c r="I27" s="63">
        <v>0</v>
      </c>
    </row>
    <row r="28" spans="1:11" ht="14.25">
      <c r="A28" s="79">
        <v>18</v>
      </c>
      <c r="B28" s="161" t="s">
        <v>276</v>
      </c>
      <c r="C28" s="54">
        <v>238</v>
      </c>
      <c r="D28" s="54">
        <v>200</v>
      </c>
      <c r="E28" s="101">
        <v>109.6</v>
      </c>
      <c r="F28" s="63">
        <v>2</v>
      </c>
      <c r="G28" s="63">
        <v>1.9</v>
      </c>
      <c r="H28" s="63">
        <v>1</v>
      </c>
      <c r="I28" s="63">
        <v>0</v>
      </c>
    </row>
    <row r="29" spans="1:11" ht="14.25">
      <c r="A29" s="64">
        <v>19</v>
      </c>
      <c r="B29" s="161" t="s">
        <v>276</v>
      </c>
      <c r="C29" s="54">
        <v>238</v>
      </c>
      <c r="D29" s="54">
        <v>200</v>
      </c>
      <c r="E29" s="101">
        <v>98.4</v>
      </c>
      <c r="F29" s="63">
        <v>1</v>
      </c>
      <c r="G29" s="63">
        <v>4.4000000000000004</v>
      </c>
      <c r="H29" s="63">
        <v>2</v>
      </c>
      <c r="I29" s="63">
        <v>0</v>
      </c>
    </row>
    <row r="30" spans="1:11" ht="14.25">
      <c r="A30" s="146">
        <v>20</v>
      </c>
      <c r="B30" s="161" t="s">
        <v>276</v>
      </c>
      <c r="C30" s="147">
        <v>232</v>
      </c>
      <c r="D30" s="147">
        <v>194</v>
      </c>
      <c r="E30" s="101">
        <v>107.3</v>
      </c>
      <c r="F30" s="148">
        <v>2</v>
      </c>
      <c r="G30" s="148">
        <v>1.4</v>
      </c>
      <c r="H30" s="148">
        <v>1</v>
      </c>
      <c r="I30" s="148">
        <v>0.2</v>
      </c>
      <c r="J30" s="147" t="s">
        <v>286</v>
      </c>
      <c r="K30" s="101">
        <v>20</v>
      </c>
    </row>
    <row r="31" spans="1:11" ht="14.25">
      <c r="A31" s="146">
        <v>21</v>
      </c>
      <c r="B31" s="161" t="s">
        <v>276</v>
      </c>
      <c r="C31" s="101">
        <v>248</v>
      </c>
      <c r="D31" s="101">
        <v>208</v>
      </c>
      <c r="E31" s="101">
        <v>117.4</v>
      </c>
      <c r="F31" s="148">
        <v>2</v>
      </c>
      <c r="G31" s="148">
        <v>1.1000000000000001</v>
      </c>
      <c r="H31" s="148">
        <v>1</v>
      </c>
      <c r="I31" s="148">
        <v>0</v>
      </c>
      <c r="J31" s="147"/>
      <c r="K31" s="147"/>
    </row>
    <row r="32" spans="1:11" ht="14.25">
      <c r="A32" s="146">
        <v>22</v>
      </c>
      <c r="B32" s="161" t="s">
        <v>276</v>
      </c>
      <c r="C32" s="101">
        <v>239</v>
      </c>
      <c r="D32" s="101">
        <v>202</v>
      </c>
      <c r="E32" s="101">
        <v>117.6</v>
      </c>
      <c r="F32" s="148">
        <v>1</v>
      </c>
      <c r="G32" s="148">
        <v>2.2000000000000002</v>
      </c>
      <c r="H32" s="148">
        <v>2</v>
      </c>
      <c r="I32" s="148">
        <v>0</v>
      </c>
      <c r="J32" s="147"/>
      <c r="K32" s="101"/>
    </row>
    <row r="33" spans="1:13" ht="14.25">
      <c r="A33" s="146">
        <v>23</v>
      </c>
      <c r="B33" s="161" t="s">
        <v>276</v>
      </c>
      <c r="C33" s="101">
        <v>245</v>
      </c>
      <c r="D33" s="101">
        <v>206</v>
      </c>
      <c r="E33" s="101">
        <v>113.6</v>
      </c>
      <c r="F33" s="148">
        <v>2</v>
      </c>
      <c r="G33" s="148">
        <v>0.9</v>
      </c>
      <c r="H33" s="148">
        <v>1</v>
      </c>
      <c r="I33" s="148">
        <v>0.9</v>
      </c>
      <c r="J33" s="147" t="s">
        <v>287</v>
      </c>
      <c r="K33" s="101">
        <v>25</v>
      </c>
    </row>
    <row r="34" spans="1:13" ht="14.25">
      <c r="A34" s="146">
        <v>24</v>
      </c>
      <c r="B34" s="161" t="s">
        <v>276</v>
      </c>
      <c r="C34" s="101">
        <v>245</v>
      </c>
      <c r="D34" s="101">
        <v>204</v>
      </c>
      <c r="E34" s="101">
        <v>119.2</v>
      </c>
      <c r="F34" s="148">
        <v>1</v>
      </c>
      <c r="G34" s="148">
        <v>2.2000000000000002</v>
      </c>
      <c r="H34" s="148">
        <v>2</v>
      </c>
      <c r="I34" s="148">
        <v>0</v>
      </c>
      <c r="J34" s="147"/>
      <c r="K34" s="147"/>
    </row>
    <row r="35" spans="1:13" ht="14.25">
      <c r="A35" s="146">
        <v>25</v>
      </c>
      <c r="B35" s="161" t="s">
        <v>276</v>
      </c>
      <c r="C35" s="101">
        <v>244</v>
      </c>
      <c r="D35" s="101">
        <v>205</v>
      </c>
      <c r="E35" s="101">
        <v>118.5</v>
      </c>
      <c r="F35" s="148">
        <v>1</v>
      </c>
      <c r="G35" s="148">
        <v>2.5</v>
      </c>
      <c r="H35" s="148">
        <v>2</v>
      </c>
      <c r="I35" s="148">
        <v>0</v>
      </c>
      <c r="J35" s="147"/>
      <c r="K35" s="147"/>
    </row>
    <row r="36" spans="1:13" ht="14.25">
      <c r="A36" s="146">
        <v>26</v>
      </c>
      <c r="B36" s="161" t="s">
        <v>276</v>
      </c>
      <c r="C36" s="101">
        <v>240</v>
      </c>
      <c r="D36" s="101">
        <v>202</v>
      </c>
      <c r="E36" s="101">
        <v>122.8</v>
      </c>
      <c r="F36" s="148">
        <v>1</v>
      </c>
      <c r="G36" s="148">
        <v>4</v>
      </c>
      <c r="H36" s="148">
        <v>2</v>
      </c>
      <c r="I36" s="148">
        <v>0</v>
      </c>
      <c r="J36" s="147"/>
      <c r="K36" s="147"/>
    </row>
    <row r="37" spans="1:13" ht="14.25">
      <c r="A37" s="146">
        <v>27</v>
      </c>
      <c r="B37" s="161" t="s">
        <v>276</v>
      </c>
      <c r="C37" s="101">
        <v>244</v>
      </c>
      <c r="D37" s="101">
        <v>204</v>
      </c>
      <c r="E37" s="101">
        <v>117</v>
      </c>
      <c r="F37" s="148">
        <v>1</v>
      </c>
      <c r="G37" s="148">
        <v>5.5</v>
      </c>
      <c r="H37" s="148">
        <v>2</v>
      </c>
      <c r="I37" s="148">
        <v>0</v>
      </c>
      <c r="J37" s="147"/>
      <c r="K37" s="147"/>
    </row>
    <row r="38" spans="1:13" ht="14.25">
      <c r="A38" s="146">
        <v>28</v>
      </c>
      <c r="B38" s="161" t="s">
        <v>276</v>
      </c>
      <c r="C38" s="101">
        <v>239</v>
      </c>
      <c r="D38" s="101">
        <v>201</v>
      </c>
      <c r="E38" s="101">
        <v>114.1</v>
      </c>
      <c r="F38" s="148">
        <v>2</v>
      </c>
      <c r="G38" s="148">
        <v>1.4</v>
      </c>
      <c r="H38" s="148">
        <v>1</v>
      </c>
      <c r="I38" s="148">
        <v>0</v>
      </c>
      <c r="J38" s="147"/>
      <c r="K38" s="147"/>
    </row>
    <row r="39" spans="1:13" ht="14.25">
      <c r="A39" s="146">
        <v>29</v>
      </c>
      <c r="B39" s="161" t="s">
        <v>276</v>
      </c>
      <c r="C39" s="101">
        <v>239</v>
      </c>
      <c r="D39" s="101">
        <v>199</v>
      </c>
      <c r="E39" s="101">
        <v>106.2</v>
      </c>
      <c r="F39" s="148">
        <v>2</v>
      </c>
      <c r="G39" s="148">
        <v>0.9</v>
      </c>
      <c r="H39" s="148">
        <v>1</v>
      </c>
      <c r="I39" s="148">
        <v>0</v>
      </c>
      <c r="J39" s="147"/>
      <c r="K39" s="147"/>
    </row>
    <row r="40" spans="1:13" ht="14.25">
      <c r="A40" s="87">
        <v>30</v>
      </c>
      <c r="B40" s="241" t="s">
        <v>276</v>
      </c>
      <c r="C40" s="242">
        <v>238</v>
      </c>
      <c r="D40" s="242">
        <v>201</v>
      </c>
      <c r="E40" s="242">
        <v>109.1</v>
      </c>
      <c r="F40" s="246">
        <v>2</v>
      </c>
      <c r="G40" s="246">
        <v>0.7</v>
      </c>
      <c r="H40" s="246">
        <v>1</v>
      </c>
      <c r="I40" s="246">
        <v>0</v>
      </c>
      <c r="J40" s="86"/>
      <c r="K40" s="86"/>
      <c r="L40" s="243" t="s">
        <v>288</v>
      </c>
      <c r="M40" s="244" t="s">
        <v>289</v>
      </c>
    </row>
    <row r="41" spans="1:13" ht="14.25">
      <c r="A41" s="79">
        <v>31</v>
      </c>
      <c r="B41" s="161" t="s">
        <v>278</v>
      </c>
      <c r="C41" s="101">
        <v>216</v>
      </c>
      <c r="D41" s="101">
        <v>179</v>
      </c>
      <c r="E41" s="101">
        <v>72.7</v>
      </c>
      <c r="F41" s="101">
        <v>2</v>
      </c>
      <c r="G41" s="101">
        <v>0.5</v>
      </c>
      <c r="H41" s="101">
        <v>1</v>
      </c>
      <c r="I41" s="101">
        <v>0</v>
      </c>
    </row>
    <row r="42" spans="1:13" ht="14.25">
      <c r="A42" s="64">
        <v>32</v>
      </c>
      <c r="B42" s="161" t="s">
        <v>278</v>
      </c>
      <c r="C42" s="101">
        <v>216</v>
      </c>
      <c r="D42" s="101">
        <v>179</v>
      </c>
      <c r="E42" s="101">
        <v>76.7</v>
      </c>
      <c r="F42" s="101">
        <v>1</v>
      </c>
      <c r="G42" s="101">
        <v>3.1</v>
      </c>
      <c r="H42" s="101">
        <v>2</v>
      </c>
      <c r="I42" s="101">
        <v>0</v>
      </c>
    </row>
    <row r="43" spans="1:13" ht="14.25">
      <c r="A43" s="79">
        <v>33</v>
      </c>
      <c r="B43" s="161" t="s">
        <v>278</v>
      </c>
      <c r="C43" s="101">
        <v>210</v>
      </c>
      <c r="D43" s="101">
        <v>176</v>
      </c>
      <c r="E43" s="101">
        <v>69</v>
      </c>
      <c r="F43" s="101">
        <v>2</v>
      </c>
      <c r="G43" s="101">
        <v>0.3</v>
      </c>
      <c r="H43" s="101">
        <v>1</v>
      </c>
      <c r="I43" s="101">
        <v>0</v>
      </c>
    </row>
    <row r="44" spans="1:13" ht="14.25">
      <c r="A44" s="79">
        <v>34</v>
      </c>
      <c r="B44" s="161" t="s">
        <v>278</v>
      </c>
      <c r="C44" s="101">
        <v>216</v>
      </c>
      <c r="D44" s="101">
        <v>181</v>
      </c>
      <c r="E44" s="101">
        <v>80.3</v>
      </c>
      <c r="F44" s="101">
        <v>1</v>
      </c>
      <c r="G44" s="101">
        <v>1.4</v>
      </c>
      <c r="H44" s="101">
        <v>2</v>
      </c>
      <c r="I44" s="101">
        <v>1.8</v>
      </c>
      <c r="J44" s="54" t="s">
        <v>286</v>
      </c>
      <c r="K44" s="54">
        <v>20</v>
      </c>
    </row>
    <row r="45" spans="1:13" ht="14.25">
      <c r="A45" s="64">
        <v>35</v>
      </c>
      <c r="B45" s="161" t="s">
        <v>278</v>
      </c>
      <c r="C45" s="101">
        <v>219</v>
      </c>
      <c r="D45" s="101">
        <v>184</v>
      </c>
      <c r="E45" s="101">
        <v>73.5</v>
      </c>
      <c r="F45" s="101">
        <v>2</v>
      </c>
      <c r="G45" s="101">
        <v>0.5</v>
      </c>
      <c r="H45" s="101">
        <v>1</v>
      </c>
      <c r="I45" s="101">
        <v>0</v>
      </c>
      <c r="J45" s="147"/>
      <c r="K45" s="101"/>
    </row>
    <row r="46" spans="1:13" ht="14.25">
      <c r="A46" s="79">
        <v>36</v>
      </c>
      <c r="B46" s="161" t="s">
        <v>278</v>
      </c>
      <c r="C46" s="101">
        <v>205</v>
      </c>
      <c r="D46" s="101">
        <v>173</v>
      </c>
      <c r="E46" s="101">
        <v>66.099999999999994</v>
      </c>
      <c r="F46" s="101">
        <v>1</v>
      </c>
      <c r="G46" s="101">
        <v>1.4</v>
      </c>
      <c r="H46" s="101">
        <v>2</v>
      </c>
      <c r="I46" s="101">
        <v>0</v>
      </c>
    </row>
    <row r="47" spans="1:13" ht="14.25">
      <c r="A47" s="79">
        <v>37</v>
      </c>
      <c r="B47" s="161" t="s">
        <v>278</v>
      </c>
      <c r="C47" s="101">
        <v>220</v>
      </c>
      <c r="D47" s="101">
        <v>184</v>
      </c>
      <c r="E47" s="101">
        <v>81.8</v>
      </c>
      <c r="F47" s="101">
        <v>1</v>
      </c>
      <c r="G47" s="101">
        <v>1.2</v>
      </c>
      <c r="H47" s="101">
        <v>2</v>
      </c>
      <c r="I47" s="101">
        <v>0</v>
      </c>
    </row>
    <row r="48" spans="1:13" ht="14.25">
      <c r="A48" s="64">
        <v>38</v>
      </c>
      <c r="B48" s="161" t="s">
        <v>278</v>
      </c>
      <c r="C48" s="101">
        <v>215</v>
      </c>
      <c r="D48" s="101">
        <v>179</v>
      </c>
      <c r="E48" s="101">
        <v>69.400000000000006</v>
      </c>
      <c r="F48" s="101">
        <v>1</v>
      </c>
      <c r="G48" s="101">
        <v>0.9</v>
      </c>
      <c r="H48" s="101">
        <v>2</v>
      </c>
      <c r="I48" s="101">
        <v>1.8</v>
      </c>
      <c r="J48" s="147" t="s">
        <v>287</v>
      </c>
      <c r="K48" s="101">
        <v>25</v>
      </c>
    </row>
    <row r="49" spans="1:13" ht="14.25">
      <c r="A49" s="79">
        <v>39</v>
      </c>
      <c r="B49" s="161" t="s">
        <v>278</v>
      </c>
      <c r="C49" s="101">
        <v>218</v>
      </c>
      <c r="D49" s="101">
        <v>184</v>
      </c>
      <c r="E49" s="101">
        <v>78.400000000000006</v>
      </c>
      <c r="F49" s="101">
        <v>1</v>
      </c>
      <c r="G49" s="101">
        <v>1.2</v>
      </c>
      <c r="H49" s="101">
        <v>2</v>
      </c>
      <c r="I49" s="101">
        <v>0</v>
      </c>
    </row>
    <row r="50" spans="1:13" ht="14.25">
      <c r="A50" s="79">
        <v>40</v>
      </c>
      <c r="B50" s="161" t="s">
        <v>278</v>
      </c>
      <c r="C50" s="101">
        <v>223</v>
      </c>
      <c r="D50" s="101">
        <v>186</v>
      </c>
      <c r="E50" s="101">
        <v>84.8</v>
      </c>
      <c r="F50" s="101">
        <v>1</v>
      </c>
      <c r="G50" s="101">
        <v>1.5</v>
      </c>
      <c r="H50" s="101">
        <v>2</v>
      </c>
      <c r="I50" s="101">
        <v>0</v>
      </c>
      <c r="J50" s="147"/>
      <c r="K50" s="101"/>
      <c r="L50" s="147"/>
      <c r="M50" s="147"/>
    </row>
    <row r="51" spans="1:13" ht="14.25">
      <c r="A51" s="64">
        <v>41</v>
      </c>
      <c r="B51" s="161" t="s">
        <v>278</v>
      </c>
      <c r="C51" s="101">
        <v>220</v>
      </c>
      <c r="D51" s="101">
        <v>185</v>
      </c>
      <c r="E51" s="101">
        <v>75</v>
      </c>
      <c r="F51" s="101">
        <v>2</v>
      </c>
      <c r="G51" s="101">
        <v>0.3</v>
      </c>
      <c r="H51" s="101">
        <v>1</v>
      </c>
      <c r="I51" s="101">
        <v>0</v>
      </c>
      <c r="J51" s="147"/>
      <c r="K51" s="101"/>
      <c r="L51" s="147"/>
      <c r="M51" s="147"/>
    </row>
    <row r="52" spans="1:13" ht="14.25">
      <c r="A52" s="79">
        <v>42</v>
      </c>
      <c r="B52" s="161" t="s">
        <v>278</v>
      </c>
      <c r="C52" s="101">
        <v>220</v>
      </c>
      <c r="D52" s="101">
        <v>184</v>
      </c>
      <c r="E52" s="101">
        <v>87.7</v>
      </c>
      <c r="F52" s="101">
        <v>1</v>
      </c>
      <c r="G52" s="101">
        <v>1</v>
      </c>
      <c r="H52" s="101">
        <v>2</v>
      </c>
      <c r="I52" s="101">
        <v>0.9</v>
      </c>
      <c r="J52" s="147" t="s">
        <v>287</v>
      </c>
      <c r="K52" s="101">
        <v>25</v>
      </c>
    </row>
    <row r="53" spans="1:13" ht="14.25">
      <c r="A53" s="64">
        <v>43</v>
      </c>
      <c r="B53" s="161" t="s">
        <v>278</v>
      </c>
      <c r="C53" s="101">
        <v>214</v>
      </c>
      <c r="D53" s="101">
        <v>179</v>
      </c>
      <c r="E53" s="101">
        <v>85.5</v>
      </c>
      <c r="F53" s="101">
        <v>1</v>
      </c>
      <c r="G53" s="101">
        <v>2</v>
      </c>
      <c r="H53" s="101">
        <v>3</v>
      </c>
      <c r="I53" s="101">
        <v>0</v>
      </c>
    </row>
    <row r="54" spans="1:13" ht="14.25">
      <c r="A54" s="79">
        <v>44</v>
      </c>
      <c r="B54" s="161" t="s">
        <v>278</v>
      </c>
      <c r="C54" s="101">
        <v>222</v>
      </c>
      <c r="D54" s="101">
        <v>186</v>
      </c>
      <c r="E54" s="101">
        <v>75.3</v>
      </c>
      <c r="F54" s="101">
        <v>2</v>
      </c>
      <c r="G54" s="101">
        <v>0.8</v>
      </c>
      <c r="H54" s="101">
        <v>1</v>
      </c>
      <c r="I54" s="101">
        <v>0</v>
      </c>
    </row>
    <row r="55" spans="1:13" ht="14.25">
      <c r="A55" s="64">
        <v>45</v>
      </c>
      <c r="B55" s="161" t="s">
        <v>278</v>
      </c>
      <c r="C55" s="101">
        <v>222</v>
      </c>
      <c r="D55" s="101">
        <v>187</v>
      </c>
      <c r="E55" s="101">
        <v>77.8</v>
      </c>
      <c r="F55" s="101">
        <v>2</v>
      </c>
      <c r="G55" s="101">
        <v>0.4</v>
      </c>
      <c r="H55" s="101">
        <v>1</v>
      </c>
      <c r="I55" s="101">
        <v>0</v>
      </c>
    </row>
    <row r="56" spans="1:13" ht="14.25">
      <c r="A56" s="79">
        <v>46</v>
      </c>
      <c r="B56" s="161" t="s">
        <v>278</v>
      </c>
      <c r="C56" s="101">
        <v>215</v>
      </c>
      <c r="D56" s="101">
        <v>182</v>
      </c>
      <c r="E56" s="101">
        <v>74.8</v>
      </c>
      <c r="F56" s="101">
        <v>2</v>
      </c>
      <c r="G56" s="101">
        <v>0.3</v>
      </c>
      <c r="H56" s="101">
        <v>1</v>
      </c>
      <c r="I56" s="101">
        <v>0</v>
      </c>
    </row>
    <row r="57" spans="1:13" ht="14.25">
      <c r="A57" s="64">
        <v>47</v>
      </c>
      <c r="B57" s="161" t="s">
        <v>278</v>
      </c>
      <c r="C57" s="101">
        <v>215</v>
      </c>
      <c r="D57" s="101">
        <v>179</v>
      </c>
      <c r="E57" s="101">
        <v>73.099999999999994</v>
      </c>
      <c r="F57" s="101">
        <v>2</v>
      </c>
      <c r="G57" s="101">
        <v>0.2</v>
      </c>
      <c r="H57" s="101">
        <v>1</v>
      </c>
      <c r="I57" s="101">
        <v>0</v>
      </c>
      <c r="J57" s="147"/>
      <c r="K57" s="101"/>
    </row>
    <row r="58" spans="1:13" ht="14.25">
      <c r="A58" s="79">
        <v>48</v>
      </c>
      <c r="B58" s="161" t="s">
        <v>278</v>
      </c>
      <c r="C58" s="101">
        <v>222</v>
      </c>
      <c r="D58" s="101">
        <v>186</v>
      </c>
      <c r="E58" s="101">
        <v>87.5</v>
      </c>
      <c r="F58" s="101">
        <v>1</v>
      </c>
      <c r="G58" s="101">
        <v>1.7</v>
      </c>
      <c r="H58" s="101">
        <v>2</v>
      </c>
      <c r="I58" s="101">
        <v>0</v>
      </c>
    </row>
    <row r="59" spans="1:13" ht="14.25">
      <c r="A59" s="64">
        <v>49</v>
      </c>
      <c r="B59" s="161" t="s">
        <v>278</v>
      </c>
      <c r="C59" s="101">
        <v>222</v>
      </c>
      <c r="D59" s="101">
        <v>186</v>
      </c>
      <c r="E59" s="101">
        <v>81</v>
      </c>
      <c r="F59" s="101">
        <v>1</v>
      </c>
      <c r="G59" s="101">
        <v>1.2</v>
      </c>
      <c r="H59" s="101">
        <v>2</v>
      </c>
      <c r="I59" s="101">
        <v>0</v>
      </c>
    </row>
    <row r="60" spans="1:13" ht="14.25">
      <c r="A60" s="79">
        <v>50</v>
      </c>
      <c r="B60" s="161" t="s">
        <v>278</v>
      </c>
      <c r="C60" s="101">
        <v>224</v>
      </c>
      <c r="D60" s="101">
        <v>188</v>
      </c>
      <c r="E60" s="101">
        <v>87.2</v>
      </c>
      <c r="F60" s="101">
        <v>1</v>
      </c>
      <c r="G60" s="101">
        <v>1.1000000000000001</v>
      </c>
      <c r="H60" s="101">
        <v>2</v>
      </c>
      <c r="I60" s="101">
        <v>0</v>
      </c>
    </row>
    <row r="61" spans="1:13" ht="14.25">
      <c r="A61" s="64">
        <v>51</v>
      </c>
      <c r="B61" s="161" t="s">
        <v>278</v>
      </c>
      <c r="C61" s="101">
        <v>224</v>
      </c>
      <c r="D61" s="101">
        <v>188</v>
      </c>
      <c r="E61" s="101">
        <v>82.3</v>
      </c>
      <c r="F61" s="101">
        <v>1</v>
      </c>
      <c r="G61" s="101">
        <v>1.9</v>
      </c>
      <c r="H61" s="101">
        <v>2</v>
      </c>
      <c r="I61" s="101">
        <v>0.4</v>
      </c>
      <c r="J61" s="147" t="s">
        <v>287</v>
      </c>
      <c r="K61" s="101">
        <v>25</v>
      </c>
    </row>
    <row r="62" spans="1:13" ht="14.25">
      <c r="A62" s="79">
        <v>52</v>
      </c>
      <c r="B62" s="161" t="s">
        <v>278</v>
      </c>
      <c r="C62" s="101">
        <v>214</v>
      </c>
      <c r="D62" s="101">
        <v>179</v>
      </c>
      <c r="E62" s="101">
        <v>91.5</v>
      </c>
      <c r="F62" s="101">
        <v>1</v>
      </c>
      <c r="G62" s="101">
        <v>1.9</v>
      </c>
      <c r="H62" s="101">
        <v>2</v>
      </c>
      <c r="I62" s="101">
        <v>0</v>
      </c>
    </row>
    <row r="63" spans="1:13" ht="14.25">
      <c r="A63" s="64">
        <v>53</v>
      </c>
      <c r="B63" s="161" t="s">
        <v>278</v>
      </c>
      <c r="C63" s="101">
        <v>216</v>
      </c>
      <c r="D63" s="101">
        <v>180</v>
      </c>
      <c r="E63" s="101">
        <v>73.7</v>
      </c>
      <c r="F63" s="101">
        <v>1</v>
      </c>
      <c r="G63" s="101">
        <v>0.9</v>
      </c>
      <c r="H63" s="101">
        <v>2</v>
      </c>
      <c r="I63" s="101">
        <v>0</v>
      </c>
    </row>
    <row r="64" spans="1:13" ht="14.25">
      <c r="A64" s="79">
        <v>54</v>
      </c>
      <c r="B64" s="161" t="s">
        <v>278</v>
      </c>
      <c r="C64" s="101">
        <v>218</v>
      </c>
      <c r="D64" s="101">
        <v>183</v>
      </c>
      <c r="E64" s="101">
        <v>79.599999999999994</v>
      </c>
      <c r="F64" s="101">
        <v>1</v>
      </c>
      <c r="G64" s="101">
        <v>2</v>
      </c>
      <c r="H64" s="101">
        <v>2</v>
      </c>
      <c r="I64" s="101">
        <v>0.5</v>
      </c>
      <c r="J64" s="54" t="s">
        <v>283</v>
      </c>
      <c r="K64" s="54">
        <v>14</v>
      </c>
    </row>
    <row r="65" spans="1:13" ht="14.25">
      <c r="A65" s="152">
        <v>55</v>
      </c>
      <c r="B65" s="161" t="s">
        <v>278</v>
      </c>
      <c r="C65" s="101">
        <v>218</v>
      </c>
      <c r="D65" s="101">
        <v>182</v>
      </c>
      <c r="E65" s="101">
        <v>80.900000000000006</v>
      </c>
      <c r="F65" s="101">
        <v>1</v>
      </c>
      <c r="G65" s="101">
        <v>2</v>
      </c>
      <c r="H65" s="101">
        <v>2</v>
      </c>
      <c r="I65" s="101">
        <v>0</v>
      </c>
      <c r="J65" s="147"/>
      <c r="K65" s="147"/>
    </row>
    <row r="66" spans="1:13" ht="14.25">
      <c r="A66" s="152">
        <v>56</v>
      </c>
      <c r="B66" s="161" t="s">
        <v>278</v>
      </c>
      <c r="C66" s="101">
        <v>220</v>
      </c>
      <c r="D66" s="101">
        <v>185</v>
      </c>
      <c r="E66" s="101">
        <v>77.8</v>
      </c>
      <c r="F66" s="101">
        <v>2</v>
      </c>
      <c r="G66" s="101">
        <v>0.6</v>
      </c>
      <c r="H66" s="101">
        <v>1</v>
      </c>
      <c r="I66" s="101">
        <v>0</v>
      </c>
      <c r="K66" s="147"/>
    </row>
    <row r="67" spans="1:13" ht="14.25">
      <c r="A67" s="152">
        <v>57</v>
      </c>
      <c r="B67" s="161" t="s">
        <v>278</v>
      </c>
      <c r="C67" s="101">
        <v>214</v>
      </c>
      <c r="D67" s="101">
        <v>180</v>
      </c>
      <c r="E67" s="101">
        <v>76.2</v>
      </c>
      <c r="F67" s="101">
        <v>1</v>
      </c>
      <c r="G67" s="101">
        <v>1.2</v>
      </c>
      <c r="H67" s="101">
        <v>2</v>
      </c>
      <c r="I67" s="101">
        <v>0.4</v>
      </c>
      <c r="J67" s="147" t="s">
        <v>283</v>
      </c>
      <c r="K67" s="101">
        <v>14</v>
      </c>
    </row>
    <row r="68" spans="1:13" ht="14.25">
      <c r="A68" s="152">
        <v>58</v>
      </c>
      <c r="B68" s="161" t="s">
        <v>278</v>
      </c>
      <c r="C68" s="101">
        <v>215</v>
      </c>
      <c r="D68" s="101">
        <v>180</v>
      </c>
      <c r="E68" s="101">
        <v>75.099999999999994</v>
      </c>
      <c r="F68" s="101">
        <v>1</v>
      </c>
      <c r="G68" s="101">
        <v>1.3</v>
      </c>
      <c r="H68" s="101">
        <v>2</v>
      </c>
      <c r="I68" s="101">
        <v>0</v>
      </c>
      <c r="J68" s="147"/>
      <c r="K68" s="147"/>
    </row>
    <row r="69" spans="1:13" ht="14.25">
      <c r="A69" s="152">
        <v>59</v>
      </c>
      <c r="B69" s="161" t="s">
        <v>278</v>
      </c>
      <c r="C69" s="101">
        <v>226</v>
      </c>
      <c r="D69" s="101">
        <v>188</v>
      </c>
      <c r="E69" s="101">
        <v>78.7</v>
      </c>
      <c r="F69" s="101">
        <v>2</v>
      </c>
      <c r="G69" s="101">
        <v>0.5</v>
      </c>
      <c r="H69" s="101">
        <v>1</v>
      </c>
      <c r="I69" s="101">
        <v>0</v>
      </c>
      <c r="J69" s="147"/>
      <c r="K69" s="147"/>
    </row>
    <row r="70" spans="1:13" ht="14.25">
      <c r="A70" s="245">
        <v>60</v>
      </c>
      <c r="B70" s="241" t="s">
        <v>278</v>
      </c>
      <c r="C70" s="242">
        <v>220</v>
      </c>
      <c r="D70" s="242">
        <v>183</v>
      </c>
      <c r="E70" s="242">
        <v>81.3</v>
      </c>
      <c r="F70" s="242">
        <v>1</v>
      </c>
      <c r="G70" s="242">
        <v>1.6</v>
      </c>
      <c r="H70" s="242">
        <v>2</v>
      </c>
      <c r="I70" s="242">
        <v>0</v>
      </c>
      <c r="J70" s="86"/>
      <c r="K70" s="86"/>
      <c r="L70" s="243" t="s">
        <v>290</v>
      </c>
      <c r="M70" s="244" t="s">
        <v>291</v>
      </c>
    </row>
    <row r="71" spans="1:13" ht="14.25">
      <c r="A71" s="79">
        <v>61</v>
      </c>
      <c r="B71" s="161" t="s">
        <v>280</v>
      </c>
      <c r="C71" s="101">
        <v>208</v>
      </c>
      <c r="D71" s="101">
        <v>176</v>
      </c>
      <c r="E71" s="101">
        <v>64.3</v>
      </c>
      <c r="F71" s="101">
        <v>1</v>
      </c>
      <c r="G71" s="101">
        <v>1.2</v>
      </c>
      <c r="H71" s="101">
        <v>2</v>
      </c>
      <c r="I71" s="101">
        <v>0.9</v>
      </c>
      <c r="J71" s="54" t="s">
        <v>286</v>
      </c>
    </row>
    <row r="72" spans="1:13" ht="14.25">
      <c r="A72" s="64">
        <v>62</v>
      </c>
      <c r="B72" s="161" t="s">
        <v>280</v>
      </c>
      <c r="C72" s="101">
        <v>207</v>
      </c>
      <c r="D72" s="101">
        <v>172</v>
      </c>
      <c r="E72" s="101">
        <v>59</v>
      </c>
      <c r="F72" s="101">
        <v>2</v>
      </c>
      <c r="G72" s="101">
        <v>0.3</v>
      </c>
      <c r="H72" s="101">
        <v>1</v>
      </c>
      <c r="I72" s="101">
        <v>0.5</v>
      </c>
      <c r="J72" s="54" t="s">
        <v>283</v>
      </c>
    </row>
    <row r="73" spans="1:13" ht="14.25">
      <c r="A73" s="79">
        <v>63</v>
      </c>
      <c r="B73" s="161" t="s">
        <v>280</v>
      </c>
      <c r="C73" s="101">
        <v>204</v>
      </c>
      <c r="D73" s="101">
        <v>172</v>
      </c>
      <c r="E73" s="101">
        <v>59.2</v>
      </c>
      <c r="F73" s="101">
        <v>2</v>
      </c>
      <c r="G73" s="101">
        <v>0.1</v>
      </c>
      <c r="H73" s="101">
        <v>1</v>
      </c>
      <c r="I73" s="101">
        <v>0</v>
      </c>
    </row>
    <row r="74" spans="1:13" ht="14.25">
      <c r="A74" s="64">
        <v>64</v>
      </c>
      <c r="B74" s="161" t="s">
        <v>280</v>
      </c>
      <c r="C74" s="101">
        <v>207</v>
      </c>
      <c r="D74" s="101">
        <v>173</v>
      </c>
      <c r="E74" s="101">
        <v>70.3</v>
      </c>
      <c r="F74" s="101">
        <v>1</v>
      </c>
      <c r="G74" s="101">
        <v>1.8</v>
      </c>
      <c r="H74" s="101">
        <v>1</v>
      </c>
      <c r="I74" s="101">
        <v>0</v>
      </c>
    </row>
    <row r="75" spans="1:13" ht="14.25">
      <c r="A75" s="79">
        <v>65</v>
      </c>
      <c r="B75" s="161" t="s">
        <v>280</v>
      </c>
      <c r="C75" s="101">
        <v>208</v>
      </c>
      <c r="D75" s="101">
        <v>175</v>
      </c>
      <c r="E75" s="101">
        <v>76</v>
      </c>
      <c r="F75" s="101">
        <v>1</v>
      </c>
      <c r="G75" s="101">
        <v>1.5</v>
      </c>
      <c r="H75" s="101">
        <v>2</v>
      </c>
      <c r="I75" s="101">
        <v>0</v>
      </c>
    </row>
    <row r="76" spans="1:13" ht="14.25">
      <c r="A76" s="64">
        <v>66</v>
      </c>
      <c r="B76" s="161" t="s">
        <v>280</v>
      </c>
      <c r="C76" s="101">
        <v>208</v>
      </c>
      <c r="D76" s="101">
        <v>174</v>
      </c>
      <c r="E76" s="101">
        <v>68.5</v>
      </c>
      <c r="F76" s="101">
        <v>1</v>
      </c>
      <c r="G76" s="101">
        <v>1.9</v>
      </c>
      <c r="H76" s="101">
        <v>2</v>
      </c>
      <c r="I76" s="101">
        <v>0</v>
      </c>
    </row>
    <row r="77" spans="1:13" ht="14.25">
      <c r="A77" s="79">
        <v>67</v>
      </c>
      <c r="B77" s="161" t="s">
        <v>280</v>
      </c>
      <c r="C77" s="101">
        <v>203</v>
      </c>
      <c r="D77" s="101">
        <v>170</v>
      </c>
      <c r="E77" s="101">
        <v>63.8</v>
      </c>
      <c r="F77" s="101">
        <v>2</v>
      </c>
      <c r="G77" s="101">
        <v>0.5</v>
      </c>
      <c r="H77" s="101">
        <v>1</v>
      </c>
      <c r="I77" s="101">
        <v>0</v>
      </c>
    </row>
    <row r="78" spans="1:13" ht="14.25">
      <c r="A78" s="64">
        <v>68</v>
      </c>
      <c r="B78" s="161" t="s">
        <v>280</v>
      </c>
      <c r="C78" s="101">
        <v>205</v>
      </c>
      <c r="D78" s="101">
        <v>173</v>
      </c>
      <c r="E78" s="101">
        <v>60.2</v>
      </c>
      <c r="F78" s="101">
        <v>1</v>
      </c>
      <c r="G78" s="101">
        <v>1.4</v>
      </c>
      <c r="H78" s="101">
        <v>2</v>
      </c>
      <c r="I78" s="101">
        <v>0.1</v>
      </c>
      <c r="J78" s="54" t="s">
        <v>283</v>
      </c>
    </row>
    <row r="79" spans="1:13" ht="14.25">
      <c r="A79" s="79">
        <v>69</v>
      </c>
      <c r="B79" s="161" t="s">
        <v>280</v>
      </c>
      <c r="C79" s="101">
        <v>204</v>
      </c>
      <c r="D79" s="101">
        <v>170</v>
      </c>
      <c r="E79" s="101">
        <v>66.599999999999994</v>
      </c>
      <c r="F79" s="101">
        <v>1</v>
      </c>
      <c r="G79" s="101">
        <v>1.3</v>
      </c>
      <c r="H79" s="101">
        <v>2</v>
      </c>
      <c r="I79" s="101">
        <v>0</v>
      </c>
    </row>
    <row r="80" spans="1:13" ht="14.25">
      <c r="A80" s="240">
        <v>70</v>
      </c>
      <c r="B80" s="241" t="s">
        <v>280</v>
      </c>
      <c r="C80" s="242">
        <v>207</v>
      </c>
      <c r="D80" s="242">
        <v>173</v>
      </c>
      <c r="E80" s="242">
        <v>71.900000000000006</v>
      </c>
      <c r="F80" s="242">
        <v>1</v>
      </c>
      <c r="G80" s="242">
        <v>1.8</v>
      </c>
      <c r="H80" s="242">
        <v>2</v>
      </c>
      <c r="I80" s="242">
        <v>2.1</v>
      </c>
      <c r="J80" s="86" t="s">
        <v>287</v>
      </c>
      <c r="K80" s="86"/>
      <c r="L80" s="243" t="s">
        <v>292</v>
      </c>
      <c r="M80" s="244" t="s">
        <v>293</v>
      </c>
    </row>
    <row r="81" spans="1:11" ht="14.25">
      <c r="A81" s="64">
        <v>71</v>
      </c>
      <c r="B81" s="161" t="s">
        <v>281</v>
      </c>
      <c r="C81" s="101">
        <v>195</v>
      </c>
      <c r="D81" s="101">
        <v>164</v>
      </c>
      <c r="E81" s="101">
        <v>55.4</v>
      </c>
      <c r="F81" s="101">
        <v>1</v>
      </c>
      <c r="G81" s="101">
        <v>0.9</v>
      </c>
      <c r="H81" s="101">
        <v>2</v>
      </c>
      <c r="I81" s="101">
        <v>0</v>
      </c>
    </row>
    <row r="82" spans="1:11" ht="14.25">
      <c r="A82" s="79">
        <v>72</v>
      </c>
      <c r="B82" s="161" t="s">
        <v>281</v>
      </c>
      <c r="C82" s="101">
        <v>198</v>
      </c>
      <c r="D82" s="101">
        <v>167</v>
      </c>
      <c r="E82" s="101">
        <v>62.3</v>
      </c>
      <c r="F82" s="101">
        <v>1</v>
      </c>
      <c r="G82" s="101">
        <v>1.6</v>
      </c>
      <c r="H82" s="101">
        <v>2</v>
      </c>
      <c r="I82" s="101">
        <v>0</v>
      </c>
    </row>
    <row r="83" spans="1:11" ht="14.25">
      <c r="A83" s="64">
        <v>73</v>
      </c>
      <c r="B83" s="161" t="s">
        <v>281</v>
      </c>
      <c r="C83" s="101">
        <v>199</v>
      </c>
      <c r="D83" s="101">
        <v>168</v>
      </c>
      <c r="E83" s="101">
        <v>57.4</v>
      </c>
      <c r="F83" s="101">
        <v>2</v>
      </c>
      <c r="G83" s="101">
        <v>0.4</v>
      </c>
      <c r="H83" s="101">
        <v>1</v>
      </c>
      <c r="I83" s="101">
        <v>0</v>
      </c>
    </row>
    <row r="84" spans="1:11" ht="14.25">
      <c r="A84" s="79">
        <v>74</v>
      </c>
      <c r="B84" s="161" t="s">
        <v>281</v>
      </c>
      <c r="C84" s="101">
        <v>198</v>
      </c>
      <c r="D84" s="101">
        <v>168</v>
      </c>
      <c r="E84" s="101">
        <v>55.7</v>
      </c>
      <c r="F84" s="101">
        <v>2</v>
      </c>
      <c r="G84" s="101">
        <v>0.3</v>
      </c>
      <c r="H84" s="101">
        <v>1</v>
      </c>
      <c r="I84" s="101">
        <v>0</v>
      </c>
    </row>
    <row r="85" spans="1:11" ht="14.25">
      <c r="A85" s="64">
        <v>75</v>
      </c>
      <c r="B85" s="161" t="s">
        <v>281</v>
      </c>
      <c r="C85" s="101">
        <v>195</v>
      </c>
      <c r="D85" s="101">
        <v>163</v>
      </c>
      <c r="E85" s="101">
        <v>61.1</v>
      </c>
      <c r="F85" s="101">
        <v>1</v>
      </c>
      <c r="G85" s="101">
        <v>1.4</v>
      </c>
      <c r="H85" s="101">
        <v>2</v>
      </c>
      <c r="I85" s="101">
        <v>0</v>
      </c>
    </row>
    <row r="86" spans="1:11" ht="14.25">
      <c r="A86" s="79">
        <v>76</v>
      </c>
      <c r="B86" s="161" t="s">
        <v>281</v>
      </c>
      <c r="C86" s="101">
        <v>199</v>
      </c>
      <c r="D86" s="101">
        <v>165</v>
      </c>
      <c r="E86" s="101">
        <v>58.1</v>
      </c>
      <c r="F86" s="101">
        <v>1</v>
      </c>
      <c r="G86" s="101">
        <v>1.4</v>
      </c>
      <c r="H86" s="101">
        <v>2</v>
      </c>
      <c r="I86" s="101">
        <v>0</v>
      </c>
    </row>
    <row r="87" spans="1:11" ht="14.25">
      <c r="A87" s="64">
        <v>77</v>
      </c>
      <c r="B87" s="161" t="s">
        <v>281</v>
      </c>
      <c r="C87" s="101">
        <v>197</v>
      </c>
      <c r="D87" s="101">
        <v>162</v>
      </c>
      <c r="E87" s="101">
        <v>56.8</v>
      </c>
      <c r="F87" s="101">
        <v>1</v>
      </c>
      <c r="G87" s="101">
        <v>1.5</v>
      </c>
      <c r="H87" s="101">
        <v>2</v>
      </c>
      <c r="I87" s="101">
        <v>0</v>
      </c>
    </row>
    <row r="88" spans="1:11" ht="14.25">
      <c r="A88" s="79">
        <v>78</v>
      </c>
      <c r="B88" s="161" t="s">
        <v>281</v>
      </c>
      <c r="C88" s="101">
        <v>198</v>
      </c>
      <c r="D88" s="101">
        <v>164</v>
      </c>
      <c r="E88" s="101">
        <v>62.5</v>
      </c>
      <c r="F88" s="101">
        <v>1</v>
      </c>
      <c r="G88" s="101">
        <v>1.3</v>
      </c>
      <c r="H88" s="101">
        <v>2</v>
      </c>
      <c r="I88" s="101">
        <v>0</v>
      </c>
    </row>
    <row r="89" spans="1:11" ht="14.25">
      <c r="A89" s="64">
        <v>79</v>
      </c>
      <c r="B89" s="161" t="s">
        <v>281</v>
      </c>
      <c r="C89" s="101">
        <v>197</v>
      </c>
      <c r="D89" s="101">
        <v>163</v>
      </c>
      <c r="E89" s="101">
        <v>54.9</v>
      </c>
      <c r="F89" s="101">
        <v>1</v>
      </c>
      <c r="G89" s="101">
        <v>0.4</v>
      </c>
      <c r="H89" s="101">
        <v>1</v>
      </c>
      <c r="I89" s="101">
        <v>0</v>
      </c>
    </row>
    <row r="90" spans="1:11" ht="14.25">
      <c r="A90" s="79">
        <v>80</v>
      </c>
      <c r="B90" s="161" t="s">
        <v>281</v>
      </c>
      <c r="C90" s="101">
        <v>196</v>
      </c>
      <c r="D90" s="101">
        <v>164</v>
      </c>
      <c r="E90" s="101">
        <v>58</v>
      </c>
      <c r="F90" s="101">
        <v>2</v>
      </c>
      <c r="G90" s="101">
        <v>0.2</v>
      </c>
      <c r="H90" s="101">
        <v>1</v>
      </c>
      <c r="I90" s="101">
        <v>0</v>
      </c>
    </row>
    <row r="91" spans="1:11">
      <c r="A91" s="164"/>
      <c r="B91" s="150"/>
      <c r="C91" s="98"/>
      <c r="D91" s="98"/>
      <c r="E91" s="98"/>
      <c r="F91" s="98"/>
      <c r="G91" s="98"/>
      <c r="H91" s="98"/>
      <c r="I91" s="98"/>
      <c r="J91" s="98"/>
      <c r="K91" s="98"/>
    </row>
    <row r="92" spans="1:11">
      <c r="A92" s="79"/>
      <c r="B92" s="139"/>
    </row>
    <row r="93" spans="1:11">
      <c r="A93" s="64"/>
      <c r="B93" s="139"/>
    </row>
    <row r="94" spans="1:11">
      <c r="A94" s="79"/>
      <c r="B94" s="139"/>
    </row>
    <row r="95" spans="1:11">
      <c r="A95" s="64"/>
      <c r="B95" s="139"/>
    </row>
    <row r="96" spans="1:11">
      <c r="A96" s="79"/>
      <c r="B96" s="139"/>
    </row>
    <row r="97" spans="1:11">
      <c r="A97" s="64"/>
      <c r="B97" s="139"/>
    </row>
    <row r="98" spans="1:11">
      <c r="A98" s="79"/>
      <c r="B98" s="139"/>
    </row>
    <row r="99" spans="1:11">
      <c r="A99" s="152"/>
      <c r="B99" s="158"/>
      <c r="C99" s="147"/>
      <c r="D99" s="147"/>
      <c r="E99" s="147"/>
      <c r="F99" s="147"/>
      <c r="G99" s="147"/>
      <c r="H99" s="147"/>
      <c r="I99" s="147"/>
      <c r="J99" s="147"/>
      <c r="K99" s="147"/>
    </row>
    <row r="100" spans="1:11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</row>
    <row r="101" spans="1:11">
      <c r="A101" s="64"/>
      <c r="B101" s="139"/>
    </row>
    <row r="102" spans="1:11">
      <c r="A102" s="64"/>
      <c r="B102" s="139"/>
    </row>
    <row r="103" spans="1:11">
      <c r="A103" s="64"/>
      <c r="B103" s="139"/>
    </row>
    <row r="104" spans="1:11">
      <c r="A104" s="64"/>
      <c r="B104" s="139"/>
    </row>
    <row r="105" spans="1:11">
      <c r="A105" s="64"/>
      <c r="B105" s="139"/>
    </row>
    <row r="106" spans="1:11">
      <c r="A106" s="64"/>
      <c r="B106" s="139"/>
    </row>
    <row r="107" spans="1:11">
      <c r="A107" s="64"/>
      <c r="B107" s="139"/>
    </row>
    <row r="108" spans="1:11">
      <c r="A108" s="64"/>
      <c r="B108" s="139"/>
    </row>
    <row r="109" spans="1:11">
      <c r="A109" s="64"/>
      <c r="B109" s="139"/>
    </row>
    <row r="110" spans="1:11">
      <c r="A110" s="64"/>
      <c r="B110" s="139"/>
    </row>
    <row r="111" spans="1:11">
      <c r="A111" s="64"/>
      <c r="B111" s="139"/>
    </row>
    <row r="112" spans="1:11">
      <c r="A112" s="64"/>
      <c r="B112" s="139"/>
    </row>
    <row r="113" spans="1:13">
      <c r="A113" s="64"/>
      <c r="B113" s="139"/>
    </row>
    <row r="114" spans="1:13">
      <c r="A114" s="64"/>
      <c r="B114" s="139"/>
    </row>
    <row r="115" spans="1:13">
      <c r="A115" s="64"/>
      <c r="B115" s="139"/>
    </row>
    <row r="116" spans="1:13">
      <c r="A116" s="64"/>
      <c r="B116" s="139"/>
    </row>
    <row r="117" spans="1:13">
      <c r="A117" s="64"/>
      <c r="B117" s="139"/>
    </row>
    <row r="118" spans="1:13">
      <c r="A118" s="64"/>
      <c r="B118" s="139"/>
    </row>
    <row r="119" spans="1:13">
      <c r="A119" s="64"/>
      <c r="B119" s="139"/>
    </row>
    <row r="120" spans="1:13">
      <c r="A120" s="64"/>
      <c r="B120" s="139"/>
    </row>
    <row r="121" spans="1:13">
      <c r="A121" s="64"/>
      <c r="B121" s="139"/>
    </row>
    <row r="122" spans="1:13">
      <c r="A122" s="64"/>
      <c r="B122" s="139"/>
    </row>
    <row r="123" spans="1:13">
      <c r="A123" s="64"/>
      <c r="B123" s="139"/>
    </row>
    <row r="124" spans="1:13">
      <c r="A124" s="64"/>
      <c r="B124" s="139"/>
    </row>
    <row r="125" spans="1:13">
      <c r="A125" s="64"/>
      <c r="B125" s="139"/>
    </row>
    <row r="126" spans="1:13">
      <c r="A126" s="64"/>
      <c r="B126" s="139"/>
    </row>
    <row r="127" spans="1:13">
      <c r="A127" s="64"/>
      <c r="B127" s="139"/>
      <c r="L127" s="147"/>
      <c r="M127" s="147"/>
    </row>
    <row r="128" spans="1:13">
      <c r="A128" s="64"/>
      <c r="B128" s="139"/>
      <c r="L128" s="147"/>
      <c r="M128" s="147"/>
    </row>
    <row r="129" spans="1:2">
      <c r="A129" s="64"/>
      <c r="B129" s="139"/>
    </row>
    <row r="130" spans="1:2">
      <c r="A130" s="64"/>
      <c r="B130" s="139"/>
    </row>
    <row r="131" spans="1:2">
      <c r="A131" s="64"/>
      <c r="B131" s="139"/>
    </row>
    <row r="132" spans="1:2">
      <c r="A132" s="64"/>
      <c r="B132" s="139"/>
    </row>
    <row r="133" spans="1:2">
      <c r="A133" s="64"/>
      <c r="B133" s="139"/>
    </row>
    <row r="134" spans="1:2">
      <c r="A134" s="64"/>
      <c r="B134" s="139"/>
    </row>
    <row r="135" spans="1:2">
      <c r="A135" s="64"/>
      <c r="B135" s="139"/>
    </row>
    <row r="136" spans="1:2">
      <c r="A136" s="64"/>
      <c r="B136" s="139"/>
    </row>
    <row r="137" spans="1:2">
      <c r="A137" s="64"/>
      <c r="B137" s="139"/>
    </row>
    <row r="138" spans="1:2">
      <c r="A138" s="64"/>
      <c r="B138" s="139"/>
    </row>
    <row r="139" spans="1:2">
      <c r="A139" s="64"/>
      <c r="B139" s="139"/>
    </row>
    <row r="140" spans="1:2">
      <c r="A140" s="64"/>
      <c r="B140" s="139"/>
    </row>
    <row r="141" spans="1:2">
      <c r="A141" s="64"/>
      <c r="B141" s="139"/>
    </row>
    <row r="142" spans="1:2">
      <c r="A142" s="64"/>
      <c r="B142" s="139"/>
    </row>
    <row r="143" spans="1:2">
      <c r="A143" s="64"/>
      <c r="B143" s="139"/>
    </row>
    <row r="144" spans="1:2">
      <c r="A144" s="64"/>
      <c r="B144" s="139"/>
    </row>
    <row r="145" spans="1:2">
      <c r="A145" s="64"/>
      <c r="B145" s="139"/>
    </row>
    <row r="146" spans="1:2">
      <c r="A146" s="64"/>
      <c r="B146" s="139"/>
    </row>
    <row r="147" spans="1:2">
      <c r="A147" s="64"/>
      <c r="B147" s="139"/>
    </row>
    <row r="148" spans="1:2">
      <c r="A148" s="64"/>
      <c r="B148" s="139"/>
    </row>
    <row r="149" spans="1:2">
      <c r="A149" s="64"/>
      <c r="B149" s="139"/>
    </row>
    <row r="150" spans="1:2">
      <c r="A150" s="64"/>
      <c r="B150" s="139"/>
    </row>
    <row r="151" spans="1:2">
      <c r="A151" s="64"/>
      <c r="B151" s="139"/>
    </row>
    <row r="152" spans="1:2">
      <c r="A152" s="64"/>
      <c r="B152" s="139"/>
    </row>
    <row r="153" spans="1:2">
      <c r="A153" s="64"/>
      <c r="B153" s="139"/>
    </row>
    <row r="154" spans="1:2">
      <c r="A154" s="64"/>
      <c r="B154" s="139"/>
    </row>
    <row r="155" spans="1:2">
      <c r="A155" s="64"/>
      <c r="B155" s="139"/>
    </row>
    <row r="156" spans="1:2">
      <c r="A156" s="64"/>
      <c r="B156" s="139"/>
    </row>
    <row r="157" spans="1:2">
      <c r="A157" s="64"/>
      <c r="B157" s="139"/>
    </row>
    <row r="158" spans="1:2">
      <c r="A158" s="64"/>
      <c r="B158" s="139"/>
    </row>
    <row r="159" spans="1:2">
      <c r="A159" s="64"/>
      <c r="B159" s="139"/>
    </row>
    <row r="160" spans="1:2">
      <c r="A160" s="64"/>
      <c r="B160" s="139"/>
    </row>
    <row r="161" spans="1:12">
      <c r="A161" s="64"/>
      <c r="B161" s="139"/>
    </row>
    <row r="162" spans="1:12">
      <c r="A162" s="64"/>
      <c r="B162" s="139"/>
    </row>
    <row r="163" spans="1:12">
      <c r="A163" s="64"/>
      <c r="B163" s="139"/>
    </row>
    <row r="164" spans="1:12">
      <c r="A164" s="64"/>
      <c r="B164" s="139"/>
    </row>
    <row r="165" spans="1:12">
      <c r="A165" s="64"/>
      <c r="B165" s="139"/>
    </row>
    <row r="166" spans="1:12">
      <c r="A166" s="64"/>
      <c r="B166" s="139"/>
      <c r="L166" s="61"/>
    </row>
    <row r="167" spans="1:12">
      <c r="A167" s="64"/>
      <c r="B167" s="139"/>
      <c r="L167" s="61"/>
    </row>
    <row r="168" spans="1:12">
      <c r="A168" s="64"/>
      <c r="B168" s="139"/>
      <c r="L168" s="61"/>
    </row>
    <row r="169" spans="1:12">
      <c r="A169" s="64"/>
      <c r="B169" s="139"/>
      <c r="L169" s="61"/>
    </row>
    <row r="170" spans="1:12">
      <c r="A170" s="64"/>
      <c r="B170" s="139"/>
    </row>
    <row r="171" spans="1:12">
      <c r="A171" s="64"/>
      <c r="B171" s="139"/>
    </row>
    <row r="172" spans="1:12">
      <c r="A172" s="64"/>
      <c r="B172" s="139"/>
    </row>
    <row r="173" spans="1:12">
      <c r="A173" s="64"/>
      <c r="B173" s="139"/>
    </row>
    <row r="174" spans="1:12">
      <c r="A174" s="64"/>
      <c r="B174" s="139"/>
      <c r="L174" s="61"/>
    </row>
    <row r="175" spans="1:12">
      <c r="A175" s="64"/>
      <c r="B175" s="139"/>
      <c r="L175" s="61"/>
    </row>
    <row r="176" spans="1:12">
      <c r="A176" s="64"/>
      <c r="B176" s="139"/>
      <c r="L176" s="61"/>
    </row>
    <row r="177" spans="1:13">
      <c r="A177" s="64"/>
      <c r="B177" s="139"/>
      <c r="L177" s="159"/>
      <c r="M177" s="147"/>
    </row>
    <row r="178" spans="1:13">
      <c r="A178" s="64"/>
      <c r="B178" s="139"/>
      <c r="L178" s="159"/>
      <c r="M178" s="147"/>
    </row>
    <row r="179" spans="1:13">
      <c r="A179" s="64"/>
      <c r="B179" s="139"/>
    </row>
    <row r="180" spans="1:13">
      <c r="A180" s="64"/>
      <c r="B180" s="139"/>
    </row>
    <row r="181" spans="1:13">
      <c r="A181" s="64"/>
      <c r="B181" s="139"/>
    </row>
    <row r="182" spans="1:13">
      <c r="A182" s="64"/>
      <c r="B182" s="139"/>
    </row>
    <row r="183" spans="1:13">
      <c r="A183" s="64"/>
      <c r="B183" s="139"/>
    </row>
    <row r="184" spans="1:13">
      <c r="A184" s="64"/>
      <c r="B184" s="139"/>
    </row>
    <row r="185" spans="1:13">
      <c r="A185" s="64"/>
      <c r="B185" s="139"/>
    </row>
    <row r="186" spans="1:13">
      <c r="A186" s="64"/>
      <c r="B186" s="139"/>
    </row>
    <row r="187" spans="1:13">
      <c r="A187" s="64"/>
      <c r="B187" s="139"/>
    </row>
    <row r="188" spans="1:13">
      <c r="A188" s="152"/>
      <c r="B188" s="158"/>
      <c r="C188" s="147"/>
      <c r="D188" s="147"/>
      <c r="E188" s="147"/>
      <c r="F188" s="147"/>
      <c r="G188" s="147"/>
      <c r="H188" s="147"/>
      <c r="I188" s="147"/>
      <c r="J188" s="147"/>
      <c r="K188" s="147"/>
    </row>
    <row r="189" spans="1:13">
      <c r="A189" s="152"/>
      <c r="B189" s="158"/>
      <c r="C189" s="147"/>
      <c r="D189" s="147"/>
      <c r="E189" s="147"/>
      <c r="F189" s="147"/>
      <c r="G189" s="147"/>
      <c r="H189" s="147"/>
      <c r="I189" s="147"/>
      <c r="J189" s="147"/>
      <c r="K189" s="147"/>
    </row>
    <row r="190" spans="1:13">
      <c r="A190" s="64"/>
      <c r="B190" s="139"/>
    </row>
    <row r="191" spans="1:13">
      <c r="A191" s="64"/>
      <c r="B191" s="139"/>
    </row>
    <row r="192" spans="1:13">
      <c r="A192" s="64"/>
      <c r="B192" s="139"/>
    </row>
    <row r="193" spans="1:2">
      <c r="A193" s="64"/>
      <c r="B193" s="139"/>
    </row>
    <row r="194" spans="1:2">
      <c r="A194" s="64"/>
      <c r="B194" s="139"/>
    </row>
    <row r="195" spans="1:2">
      <c r="A195" s="64"/>
      <c r="B195" s="139"/>
    </row>
    <row r="290" spans="12:13">
      <c r="L290" s="79"/>
      <c r="M290" s="79"/>
    </row>
    <row r="293" spans="12:13">
      <c r="M293" s="73"/>
    </row>
    <row r="302" spans="12:13">
      <c r="L302" s="79"/>
    </row>
    <row r="303" spans="12:13">
      <c r="L303" s="87"/>
      <c r="M303" s="8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9"/>
  <sheetViews>
    <sheetView zoomScale="75" workbookViewId="0">
      <selection activeCell="K11" sqref="K11"/>
    </sheetView>
  </sheetViews>
  <sheetFormatPr defaultRowHeight="13.5"/>
  <cols>
    <col min="1" max="1" width="9" style="54"/>
    <col min="2" max="2" width="15" style="54" bestFit="1" customWidth="1"/>
    <col min="3" max="3" width="9.25" style="54" bestFit="1" customWidth="1"/>
    <col min="4" max="4" width="13.375" style="54" bestFit="1" customWidth="1"/>
    <col min="5" max="5" width="8.5" style="54" bestFit="1" customWidth="1"/>
    <col min="6" max="6" width="8.75" style="54" bestFit="1" customWidth="1"/>
    <col min="7" max="7" width="13.375" style="54" bestFit="1" customWidth="1"/>
    <col min="8" max="8" width="11.25" style="54" bestFit="1" customWidth="1"/>
    <col min="9" max="9" width="15.5" style="54" bestFit="1" customWidth="1"/>
    <col min="10" max="10" width="11.625" style="54" bestFit="1" customWidth="1"/>
    <col min="11" max="11" width="11" style="54" bestFit="1" customWidth="1"/>
    <col min="12" max="12" width="5.625" style="54" bestFit="1" customWidth="1"/>
    <col min="13" max="257" width="9" style="54"/>
    <col min="258" max="258" width="10.625" style="54" customWidth="1"/>
    <col min="259" max="267" width="9" style="54"/>
    <col min="268" max="268" width="10" style="54" customWidth="1"/>
    <col min="269" max="513" width="9" style="54"/>
    <col min="514" max="514" width="10.625" style="54" customWidth="1"/>
    <col min="515" max="523" width="9" style="54"/>
    <col min="524" max="524" width="10" style="54" customWidth="1"/>
    <col min="525" max="769" width="9" style="54"/>
    <col min="770" max="770" width="10.625" style="54" customWidth="1"/>
    <col min="771" max="779" width="9" style="54"/>
    <col min="780" max="780" width="10" style="54" customWidth="1"/>
    <col min="781" max="1025" width="9" style="54"/>
    <col min="1026" max="1026" width="10.625" style="54" customWidth="1"/>
    <col min="1027" max="1035" width="9" style="54"/>
    <col min="1036" max="1036" width="10" style="54" customWidth="1"/>
    <col min="1037" max="1281" width="9" style="54"/>
    <col min="1282" max="1282" width="10.625" style="54" customWidth="1"/>
    <col min="1283" max="1291" width="9" style="54"/>
    <col min="1292" max="1292" width="10" style="54" customWidth="1"/>
    <col min="1293" max="1537" width="9" style="54"/>
    <col min="1538" max="1538" width="10.625" style="54" customWidth="1"/>
    <col min="1539" max="1547" width="9" style="54"/>
    <col min="1548" max="1548" width="10" style="54" customWidth="1"/>
    <col min="1549" max="1793" width="9" style="54"/>
    <col min="1794" max="1794" width="10.625" style="54" customWidth="1"/>
    <col min="1795" max="1803" width="9" style="54"/>
    <col min="1804" max="1804" width="10" style="54" customWidth="1"/>
    <col min="1805" max="2049" width="9" style="54"/>
    <col min="2050" max="2050" width="10.625" style="54" customWidth="1"/>
    <col min="2051" max="2059" width="9" style="54"/>
    <col min="2060" max="2060" width="10" style="54" customWidth="1"/>
    <col min="2061" max="2305" width="9" style="54"/>
    <col min="2306" max="2306" width="10.625" style="54" customWidth="1"/>
    <col min="2307" max="2315" width="9" style="54"/>
    <col min="2316" max="2316" width="10" style="54" customWidth="1"/>
    <col min="2317" max="2561" width="9" style="54"/>
    <col min="2562" max="2562" width="10.625" style="54" customWidth="1"/>
    <col min="2563" max="2571" width="9" style="54"/>
    <col min="2572" max="2572" width="10" style="54" customWidth="1"/>
    <col min="2573" max="2817" width="9" style="54"/>
    <col min="2818" max="2818" width="10.625" style="54" customWidth="1"/>
    <col min="2819" max="2827" width="9" style="54"/>
    <col min="2828" max="2828" width="10" style="54" customWidth="1"/>
    <col min="2829" max="3073" width="9" style="54"/>
    <col min="3074" max="3074" width="10.625" style="54" customWidth="1"/>
    <col min="3075" max="3083" width="9" style="54"/>
    <col min="3084" max="3084" width="10" style="54" customWidth="1"/>
    <col min="3085" max="3329" width="9" style="54"/>
    <col min="3330" max="3330" width="10.625" style="54" customWidth="1"/>
    <col min="3331" max="3339" width="9" style="54"/>
    <col min="3340" max="3340" width="10" style="54" customWidth="1"/>
    <col min="3341" max="3585" width="9" style="54"/>
    <col min="3586" max="3586" width="10.625" style="54" customWidth="1"/>
    <col min="3587" max="3595" width="9" style="54"/>
    <col min="3596" max="3596" width="10" style="54" customWidth="1"/>
    <col min="3597" max="3841" width="9" style="54"/>
    <col min="3842" max="3842" width="10.625" style="54" customWidth="1"/>
    <col min="3843" max="3851" width="9" style="54"/>
    <col min="3852" max="3852" width="10" style="54" customWidth="1"/>
    <col min="3853" max="4097" width="9" style="54"/>
    <col min="4098" max="4098" width="10.625" style="54" customWidth="1"/>
    <col min="4099" max="4107" width="9" style="54"/>
    <col min="4108" max="4108" width="10" style="54" customWidth="1"/>
    <col min="4109" max="4353" width="9" style="54"/>
    <col min="4354" max="4354" width="10.625" style="54" customWidth="1"/>
    <col min="4355" max="4363" width="9" style="54"/>
    <col min="4364" max="4364" width="10" style="54" customWidth="1"/>
    <col min="4365" max="4609" width="9" style="54"/>
    <col min="4610" max="4610" width="10.625" style="54" customWidth="1"/>
    <col min="4611" max="4619" width="9" style="54"/>
    <col min="4620" max="4620" width="10" style="54" customWidth="1"/>
    <col min="4621" max="4865" width="9" style="54"/>
    <col min="4866" max="4866" width="10.625" style="54" customWidth="1"/>
    <col min="4867" max="4875" width="9" style="54"/>
    <col min="4876" max="4876" width="10" style="54" customWidth="1"/>
    <col min="4877" max="5121" width="9" style="54"/>
    <col min="5122" max="5122" width="10.625" style="54" customWidth="1"/>
    <col min="5123" max="5131" width="9" style="54"/>
    <col min="5132" max="5132" width="10" style="54" customWidth="1"/>
    <col min="5133" max="5377" width="9" style="54"/>
    <col min="5378" max="5378" width="10.625" style="54" customWidth="1"/>
    <col min="5379" max="5387" width="9" style="54"/>
    <col min="5388" max="5388" width="10" style="54" customWidth="1"/>
    <col min="5389" max="5633" width="9" style="54"/>
    <col min="5634" max="5634" width="10.625" style="54" customWidth="1"/>
    <col min="5635" max="5643" width="9" style="54"/>
    <col min="5644" max="5644" width="10" style="54" customWidth="1"/>
    <col min="5645" max="5889" width="9" style="54"/>
    <col min="5890" max="5890" width="10.625" style="54" customWidth="1"/>
    <col min="5891" max="5899" width="9" style="54"/>
    <col min="5900" max="5900" width="10" style="54" customWidth="1"/>
    <col min="5901" max="6145" width="9" style="54"/>
    <col min="6146" max="6146" width="10.625" style="54" customWidth="1"/>
    <col min="6147" max="6155" width="9" style="54"/>
    <col min="6156" max="6156" width="10" style="54" customWidth="1"/>
    <col min="6157" max="6401" width="9" style="54"/>
    <col min="6402" max="6402" width="10.625" style="54" customWidth="1"/>
    <col min="6403" max="6411" width="9" style="54"/>
    <col min="6412" max="6412" width="10" style="54" customWidth="1"/>
    <col min="6413" max="6657" width="9" style="54"/>
    <col min="6658" max="6658" width="10.625" style="54" customWidth="1"/>
    <col min="6659" max="6667" width="9" style="54"/>
    <col min="6668" max="6668" width="10" style="54" customWidth="1"/>
    <col min="6669" max="6913" width="9" style="54"/>
    <col min="6914" max="6914" width="10.625" style="54" customWidth="1"/>
    <col min="6915" max="6923" width="9" style="54"/>
    <col min="6924" max="6924" width="10" style="54" customWidth="1"/>
    <col min="6925" max="7169" width="9" style="54"/>
    <col min="7170" max="7170" width="10.625" style="54" customWidth="1"/>
    <col min="7171" max="7179" width="9" style="54"/>
    <col min="7180" max="7180" width="10" style="54" customWidth="1"/>
    <col min="7181" max="7425" width="9" style="54"/>
    <col min="7426" max="7426" width="10.625" style="54" customWidth="1"/>
    <col min="7427" max="7435" width="9" style="54"/>
    <col min="7436" max="7436" width="10" style="54" customWidth="1"/>
    <col min="7437" max="7681" width="9" style="54"/>
    <col min="7682" max="7682" width="10.625" style="54" customWidth="1"/>
    <col min="7683" max="7691" width="9" style="54"/>
    <col min="7692" max="7692" width="10" style="54" customWidth="1"/>
    <col min="7693" max="7937" width="9" style="54"/>
    <col min="7938" max="7938" width="10.625" style="54" customWidth="1"/>
    <col min="7939" max="7947" width="9" style="54"/>
    <col min="7948" max="7948" width="10" style="54" customWidth="1"/>
    <col min="7949" max="8193" width="9" style="54"/>
    <col min="8194" max="8194" width="10.625" style="54" customWidth="1"/>
    <col min="8195" max="8203" width="9" style="54"/>
    <col min="8204" max="8204" width="10" style="54" customWidth="1"/>
    <col min="8205" max="8449" width="9" style="54"/>
    <col min="8450" max="8450" width="10.625" style="54" customWidth="1"/>
    <col min="8451" max="8459" width="9" style="54"/>
    <col min="8460" max="8460" width="10" style="54" customWidth="1"/>
    <col min="8461" max="8705" width="9" style="54"/>
    <col min="8706" max="8706" width="10.625" style="54" customWidth="1"/>
    <col min="8707" max="8715" width="9" style="54"/>
    <col min="8716" max="8716" width="10" style="54" customWidth="1"/>
    <col min="8717" max="8961" width="9" style="54"/>
    <col min="8962" max="8962" width="10.625" style="54" customWidth="1"/>
    <col min="8963" max="8971" width="9" style="54"/>
    <col min="8972" max="8972" width="10" style="54" customWidth="1"/>
    <col min="8973" max="9217" width="9" style="54"/>
    <col min="9218" max="9218" width="10.625" style="54" customWidth="1"/>
    <col min="9219" max="9227" width="9" style="54"/>
    <col min="9228" max="9228" width="10" style="54" customWidth="1"/>
    <col min="9229" max="9473" width="9" style="54"/>
    <col min="9474" max="9474" width="10.625" style="54" customWidth="1"/>
    <col min="9475" max="9483" width="9" style="54"/>
    <col min="9484" max="9484" width="10" style="54" customWidth="1"/>
    <col min="9485" max="9729" width="9" style="54"/>
    <col min="9730" max="9730" width="10.625" style="54" customWidth="1"/>
    <col min="9731" max="9739" width="9" style="54"/>
    <col min="9740" max="9740" width="10" style="54" customWidth="1"/>
    <col min="9741" max="9985" width="9" style="54"/>
    <col min="9986" max="9986" width="10.625" style="54" customWidth="1"/>
    <col min="9987" max="9995" width="9" style="54"/>
    <col min="9996" max="9996" width="10" style="54" customWidth="1"/>
    <col min="9997" max="10241" width="9" style="54"/>
    <col min="10242" max="10242" width="10.625" style="54" customWidth="1"/>
    <col min="10243" max="10251" width="9" style="54"/>
    <col min="10252" max="10252" width="10" style="54" customWidth="1"/>
    <col min="10253" max="10497" width="9" style="54"/>
    <col min="10498" max="10498" width="10.625" style="54" customWidth="1"/>
    <col min="10499" max="10507" width="9" style="54"/>
    <col min="10508" max="10508" width="10" style="54" customWidth="1"/>
    <col min="10509" max="10753" width="9" style="54"/>
    <col min="10754" max="10754" width="10.625" style="54" customWidth="1"/>
    <col min="10755" max="10763" width="9" style="54"/>
    <col min="10764" max="10764" width="10" style="54" customWidth="1"/>
    <col min="10765" max="11009" width="9" style="54"/>
    <col min="11010" max="11010" width="10.625" style="54" customWidth="1"/>
    <col min="11011" max="11019" width="9" style="54"/>
    <col min="11020" max="11020" width="10" style="54" customWidth="1"/>
    <col min="11021" max="11265" width="9" style="54"/>
    <col min="11266" max="11266" width="10.625" style="54" customWidth="1"/>
    <col min="11267" max="11275" width="9" style="54"/>
    <col min="11276" max="11276" width="10" style="54" customWidth="1"/>
    <col min="11277" max="11521" width="9" style="54"/>
    <col min="11522" max="11522" width="10.625" style="54" customWidth="1"/>
    <col min="11523" max="11531" width="9" style="54"/>
    <col min="11532" max="11532" width="10" style="54" customWidth="1"/>
    <col min="11533" max="11777" width="9" style="54"/>
    <col min="11778" max="11778" width="10.625" style="54" customWidth="1"/>
    <col min="11779" max="11787" width="9" style="54"/>
    <col min="11788" max="11788" width="10" style="54" customWidth="1"/>
    <col min="11789" max="12033" width="9" style="54"/>
    <col min="12034" max="12034" width="10.625" style="54" customWidth="1"/>
    <col min="12035" max="12043" width="9" style="54"/>
    <col min="12044" max="12044" width="10" style="54" customWidth="1"/>
    <col min="12045" max="12289" width="9" style="54"/>
    <col min="12290" max="12290" width="10.625" style="54" customWidth="1"/>
    <col min="12291" max="12299" width="9" style="54"/>
    <col min="12300" max="12300" width="10" style="54" customWidth="1"/>
    <col min="12301" max="12545" width="9" style="54"/>
    <col min="12546" max="12546" width="10.625" style="54" customWidth="1"/>
    <col min="12547" max="12555" width="9" style="54"/>
    <col min="12556" max="12556" width="10" style="54" customWidth="1"/>
    <col min="12557" max="12801" width="9" style="54"/>
    <col min="12802" max="12802" width="10.625" style="54" customWidth="1"/>
    <col min="12803" max="12811" width="9" style="54"/>
    <col min="12812" max="12812" width="10" style="54" customWidth="1"/>
    <col min="12813" max="13057" width="9" style="54"/>
    <col min="13058" max="13058" width="10.625" style="54" customWidth="1"/>
    <col min="13059" max="13067" width="9" style="54"/>
    <col min="13068" max="13068" width="10" style="54" customWidth="1"/>
    <col min="13069" max="13313" width="9" style="54"/>
    <col min="13314" max="13314" width="10.625" style="54" customWidth="1"/>
    <col min="13315" max="13323" width="9" style="54"/>
    <col min="13324" max="13324" width="10" style="54" customWidth="1"/>
    <col min="13325" max="13569" width="9" style="54"/>
    <col min="13570" max="13570" width="10.625" style="54" customWidth="1"/>
    <col min="13571" max="13579" width="9" style="54"/>
    <col min="13580" max="13580" width="10" style="54" customWidth="1"/>
    <col min="13581" max="13825" width="9" style="54"/>
    <col min="13826" max="13826" width="10.625" style="54" customWidth="1"/>
    <col min="13827" max="13835" width="9" style="54"/>
    <col min="13836" max="13836" width="10" style="54" customWidth="1"/>
    <col min="13837" max="14081" width="9" style="54"/>
    <col min="14082" max="14082" width="10.625" style="54" customWidth="1"/>
    <col min="14083" max="14091" width="9" style="54"/>
    <col min="14092" max="14092" width="10" style="54" customWidth="1"/>
    <col min="14093" max="14337" width="9" style="54"/>
    <col min="14338" max="14338" width="10.625" style="54" customWidth="1"/>
    <col min="14339" max="14347" width="9" style="54"/>
    <col min="14348" max="14348" width="10" style="54" customWidth="1"/>
    <col min="14349" max="14593" width="9" style="54"/>
    <col min="14594" max="14594" width="10.625" style="54" customWidth="1"/>
    <col min="14595" max="14603" width="9" style="54"/>
    <col min="14604" max="14604" width="10" style="54" customWidth="1"/>
    <col min="14605" max="14849" width="9" style="54"/>
    <col min="14850" max="14850" width="10.625" style="54" customWidth="1"/>
    <col min="14851" max="14859" width="9" style="54"/>
    <col min="14860" max="14860" width="10" style="54" customWidth="1"/>
    <col min="14861" max="15105" width="9" style="54"/>
    <col min="15106" max="15106" width="10.625" style="54" customWidth="1"/>
    <col min="15107" max="15115" width="9" style="54"/>
    <col min="15116" max="15116" width="10" style="54" customWidth="1"/>
    <col min="15117" max="15361" width="9" style="54"/>
    <col min="15362" max="15362" width="10.625" style="54" customWidth="1"/>
    <col min="15363" max="15371" width="9" style="54"/>
    <col min="15372" max="15372" width="10" style="54" customWidth="1"/>
    <col min="15373" max="15617" width="9" style="54"/>
    <col min="15618" max="15618" width="10.625" style="54" customWidth="1"/>
    <col min="15619" max="15627" width="9" style="54"/>
    <col min="15628" max="15628" width="10" style="54" customWidth="1"/>
    <col min="15629" max="15873" width="9" style="54"/>
    <col min="15874" max="15874" width="10.625" style="54" customWidth="1"/>
    <col min="15875" max="15883" width="9" style="54"/>
    <col min="15884" max="15884" width="10" style="54" customWidth="1"/>
    <col min="15885" max="16129" width="9" style="54"/>
    <col min="16130" max="16130" width="10.625" style="54" customWidth="1"/>
    <col min="16131" max="16139" width="9" style="54"/>
    <col min="16140" max="16140" width="10" style="54" customWidth="1"/>
    <col min="16141" max="16384" width="9" style="54"/>
  </cols>
  <sheetData>
    <row r="1" spans="1:11" s="61" customFormat="1">
      <c r="A1" s="65" t="s">
        <v>246</v>
      </c>
      <c r="B1" s="64"/>
      <c r="E1" s="63"/>
      <c r="G1" s="138"/>
      <c r="H1" s="138"/>
      <c r="I1" s="138"/>
      <c r="J1" s="63"/>
      <c r="K1" s="63"/>
    </row>
    <row r="2" spans="1:11" s="61" customFormat="1">
      <c r="B2" s="64"/>
      <c r="E2" s="65" t="s">
        <v>62</v>
      </c>
      <c r="F2" s="66" t="s">
        <v>63</v>
      </c>
      <c r="G2" s="66" t="s">
        <v>64</v>
      </c>
      <c r="H2" s="66" t="s">
        <v>65</v>
      </c>
      <c r="J2" s="139"/>
      <c r="K2" s="63"/>
    </row>
    <row r="3" spans="1:11" s="61" customFormat="1">
      <c r="A3" s="61" t="s">
        <v>248</v>
      </c>
      <c r="B3" s="247">
        <v>41390</v>
      </c>
      <c r="C3" s="68"/>
      <c r="D3" s="68"/>
      <c r="E3" s="63"/>
      <c r="F3" s="67" t="s">
        <v>66</v>
      </c>
      <c r="G3" s="67" t="s">
        <v>67</v>
      </c>
      <c r="H3" s="67" t="s">
        <v>67</v>
      </c>
      <c r="J3" s="139"/>
      <c r="K3" s="63"/>
    </row>
    <row r="4" spans="1:11" s="61" customFormat="1">
      <c r="A4" s="61" t="s">
        <v>250</v>
      </c>
      <c r="B4" s="79" t="s">
        <v>251</v>
      </c>
      <c r="C4" s="140"/>
      <c r="D4" s="68"/>
      <c r="E4" s="63"/>
      <c r="F4" s="67" t="s">
        <v>69</v>
      </c>
      <c r="G4" s="67" t="s">
        <v>70</v>
      </c>
      <c r="H4" s="67" t="s">
        <v>70</v>
      </c>
      <c r="J4" s="139"/>
      <c r="K4" s="63"/>
    </row>
    <row r="5" spans="1:11" s="61" customFormat="1">
      <c r="A5" s="61" t="s">
        <v>253</v>
      </c>
      <c r="B5" s="79">
        <v>8704</v>
      </c>
      <c r="C5" s="140"/>
      <c r="D5" s="68"/>
      <c r="E5" s="63"/>
      <c r="F5" s="66" t="s">
        <v>72</v>
      </c>
      <c r="G5" s="67" t="s">
        <v>73</v>
      </c>
      <c r="H5" s="67" t="s">
        <v>73</v>
      </c>
      <c r="J5" s="63"/>
      <c r="K5" s="63"/>
    </row>
    <row r="6" spans="1:11" s="61" customFormat="1">
      <c r="B6" s="64"/>
      <c r="C6" s="140"/>
      <c r="D6" s="68"/>
      <c r="E6" s="63"/>
      <c r="F6" s="63"/>
      <c r="G6" s="67" t="s">
        <v>74</v>
      </c>
      <c r="H6" s="67" t="s">
        <v>74</v>
      </c>
      <c r="J6" s="141"/>
    </row>
    <row r="7" spans="1:11" s="61" customFormat="1">
      <c r="A7" s="163"/>
      <c r="B7" s="84"/>
      <c r="C7" s="68"/>
      <c r="D7" s="68"/>
      <c r="E7" s="63"/>
      <c r="F7" s="63"/>
      <c r="G7" s="66" t="s">
        <v>75</v>
      </c>
      <c r="H7" s="66" t="s">
        <v>76</v>
      </c>
      <c r="J7" s="142"/>
      <c r="K7" s="63"/>
    </row>
    <row r="8" spans="1:11" s="61" customFormat="1">
      <c r="B8" s="64"/>
      <c r="E8" s="63"/>
      <c r="F8" s="63"/>
      <c r="G8" s="63"/>
      <c r="H8" s="59"/>
      <c r="I8" s="59"/>
      <c r="J8" s="62"/>
      <c r="K8" s="63"/>
    </row>
    <row r="9" spans="1:11" s="61" customFormat="1">
      <c r="A9" s="143" t="s">
        <v>254</v>
      </c>
      <c r="B9" s="144" t="s">
        <v>78</v>
      </c>
      <c r="C9" s="144" t="s">
        <v>79</v>
      </c>
      <c r="D9" s="144" t="s">
        <v>80</v>
      </c>
      <c r="E9" s="144" t="s">
        <v>81</v>
      </c>
      <c r="F9" s="144" t="s">
        <v>82</v>
      </c>
      <c r="G9" s="144" t="s">
        <v>83</v>
      </c>
      <c r="H9" s="144" t="s">
        <v>84</v>
      </c>
      <c r="I9" s="144" t="s">
        <v>85</v>
      </c>
      <c r="J9" s="144" t="s">
        <v>86</v>
      </c>
      <c r="K9" s="144" t="s">
        <v>255</v>
      </c>
    </row>
    <row r="10" spans="1:11" s="61" customFormat="1">
      <c r="A10" s="64">
        <v>1</v>
      </c>
      <c r="B10" s="139" t="s">
        <v>247</v>
      </c>
      <c r="C10" s="63">
        <v>284</v>
      </c>
      <c r="D10" s="63">
        <v>242</v>
      </c>
      <c r="E10" s="63">
        <v>258.10000000000002</v>
      </c>
      <c r="F10" s="63">
        <v>2</v>
      </c>
      <c r="G10" s="63">
        <v>2</v>
      </c>
      <c r="H10" s="63">
        <v>1</v>
      </c>
      <c r="I10" s="63">
        <v>1.6</v>
      </c>
      <c r="J10" s="145" t="s">
        <v>96</v>
      </c>
      <c r="K10" s="63">
        <v>14</v>
      </c>
    </row>
    <row r="11" spans="1:11" s="61" customFormat="1">
      <c r="A11" s="79">
        <v>2</v>
      </c>
      <c r="B11" s="139" t="s">
        <v>247</v>
      </c>
      <c r="C11" s="54">
        <v>236</v>
      </c>
      <c r="D11" s="54">
        <v>198</v>
      </c>
      <c r="E11" s="54">
        <v>138</v>
      </c>
      <c r="F11" s="63">
        <v>2</v>
      </c>
      <c r="G11" s="63">
        <v>0.8</v>
      </c>
      <c r="H11" s="63">
        <v>1</v>
      </c>
      <c r="I11" s="63">
        <v>6.3</v>
      </c>
      <c r="J11" s="145" t="s">
        <v>96</v>
      </c>
      <c r="K11" s="63">
        <v>14</v>
      </c>
    </row>
    <row r="12" spans="1:11" s="61" customFormat="1">
      <c r="A12" s="79">
        <v>3</v>
      </c>
      <c r="B12" s="139" t="s">
        <v>247</v>
      </c>
      <c r="C12" s="54">
        <v>232</v>
      </c>
      <c r="D12" s="54">
        <v>193</v>
      </c>
      <c r="E12" s="54">
        <v>140.30000000000001</v>
      </c>
      <c r="F12" s="63">
        <v>2</v>
      </c>
      <c r="G12" s="63">
        <v>1.1000000000000001</v>
      </c>
      <c r="H12" s="63">
        <v>1</v>
      </c>
      <c r="I12" s="63">
        <v>0</v>
      </c>
      <c r="J12" s="145" t="s">
        <v>256</v>
      </c>
      <c r="K12" s="63">
        <v>14</v>
      </c>
    </row>
    <row r="13" spans="1:11" s="61" customFormat="1">
      <c r="A13" s="64">
        <v>4</v>
      </c>
      <c r="B13" s="139" t="s">
        <v>247</v>
      </c>
      <c r="C13" s="54">
        <v>252</v>
      </c>
      <c r="D13" s="54">
        <v>213</v>
      </c>
      <c r="E13" s="54">
        <v>170</v>
      </c>
      <c r="F13" s="63">
        <v>2</v>
      </c>
      <c r="G13" s="63">
        <v>1.1000000000000001</v>
      </c>
      <c r="H13" s="63">
        <v>1</v>
      </c>
      <c r="I13" s="63">
        <v>7</v>
      </c>
      <c r="J13" s="145" t="s">
        <v>257</v>
      </c>
      <c r="K13" s="145">
        <v>0</v>
      </c>
    </row>
    <row r="14" spans="1:11" s="61" customFormat="1">
      <c r="A14" s="79">
        <v>5</v>
      </c>
      <c r="B14" s="139" t="s">
        <v>247</v>
      </c>
      <c r="C14" s="54">
        <v>277</v>
      </c>
      <c r="D14" s="54">
        <v>234</v>
      </c>
      <c r="E14" s="54">
        <v>222</v>
      </c>
      <c r="F14" s="63">
        <v>2</v>
      </c>
      <c r="G14" s="63">
        <v>2.2000000000000002</v>
      </c>
      <c r="H14" s="63">
        <v>1</v>
      </c>
      <c r="I14" s="63">
        <v>3</v>
      </c>
      <c r="J14" s="145" t="s">
        <v>258</v>
      </c>
      <c r="K14" s="145">
        <v>14</v>
      </c>
    </row>
    <row r="15" spans="1:11" s="61" customFormat="1">
      <c r="A15" s="79">
        <v>6</v>
      </c>
      <c r="B15" s="139" t="s">
        <v>247</v>
      </c>
      <c r="C15" s="54">
        <v>209</v>
      </c>
      <c r="D15" s="54">
        <v>175</v>
      </c>
      <c r="E15" s="54">
        <v>100.5</v>
      </c>
      <c r="F15" s="63">
        <v>2</v>
      </c>
      <c r="G15" s="63">
        <v>0.4</v>
      </c>
      <c r="H15" s="63">
        <v>1</v>
      </c>
      <c r="I15" s="63">
        <v>3.3</v>
      </c>
      <c r="J15" s="145" t="s">
        <v>258</v>
      </c>
      <c r="K15" s="145">
        <v>14</v>
      </c>
    </row>
    <row r="16" spans="1:11" s="61" customFormat="1">
      <c r="A16" s="64">
        <v>7</v>
      </c>
      <c r="B16" s="139" t="s">
        <v>247</v>
      </c>
      <c r="C16" s="54">
        <v>201</v>
      </c>
      <c r="D16" s="54">
        <v>169</v>
      </c>
      <c r="E16" s="54">
        <v>88.9</v>
      </c>
      <c r="F16" s="63">
        <v>1</v>
      </c>
      <c r="G16" s="63">
        <v>0.2</v>
      </c>
      <c r="H16" s="63">
        <v>1</v>
      </c>
      <c r="I16" s="63">
        <v>4</v>
      </c>
      <c r="J16" s="145" t="s">
        <v>258</v>
      </c>
      <c r="K16" s="145">
        <v>14</v>
      </c>
    </row>
    <row r="17" spans="1:11">
      <c r="A17" s="79">
        <v>8</v>
      </c>
      <c r="B17" s="139" t="s">
        <v>247</v>
      </c>
      <c r="C17" s="54">
        <v>204</v>
      </c>
      <c r="D17" s="54">
        <v>172</v>
      </c>
      <c r="E17" s="54">
        <v>80.8</v>
      </c>
      <c r="F17" s="63">
        <v>2</v>
      </c>
      <c r="G17" s="63">
        <v>0.4</v>
      </c>
      <c r="H17" s="63">
        <v>1</v>
      </c>
      <c r="I17" s="63">
        <v>3</v>
      </c>
      <c r="J17" s="145" t="s">
        <v>258</v>
      </c>
      <c r="K17" s="145">
        <v>14</v>
      </c>
    </row>
    <row r="18" spans="1:11">
      <c r="A18" s="79">
        <v>9</v>
      </c>
      <c r="B18" s="139" t="s">
        <v>247</v>
      </c>
      <c r="C18" s="54">
        <v>220</v>
      </c>
      <c r="D18" s="54">
        <v>182</v>
      </c>
      <c r="E18" s="54">
        <v>101.6</v>
      </c>
      <c r="F18" s="63">
        <v>2</v>
      </c>
      <c r="G18" s="63">
        <v>0.4</v>
      </c>
      <c r="H18" s="63">
        <v>1</v>
      </c>
      <c r="I18" s="63">
        <v>3.5</v>
      </c>
      <c r="J18" s="145" t="s">
        <v>258</v>
      </c>
      <c r="K18" s="145">
        <v>14</v>
      </c>
    </row>
    <row r="19" spans="1:11">
      <c r="A19" s="64">
        <v>10</v>
      </c>
      <c r="B19" s="139" t="s">
        <v>247</v>
      </c>
      <c r="C19" s="54">
        <v>213</v>
      </c>
      <c r="D19" s="54">
        <v>179</v>
      </c>
      <c r="E19" s="54">
        <v>94.3</v>
      </c>
      <c r="F19" s="63">
        <v>1</v>
      </c>
      <c r="G19" s="63">
        <v>0.3</v>
      </c>
      <c r="H19" s="63">
        <v>2</v>
      </c>
      <c r="I19" s="63">
        <v>3</v>
      </c>
      <c r="J19" s="145" t="s">
        <v>258</v>
      </c>
      <c r="K19" s="145">
        <v>14</v>
      </c>
    </row>
    <row r="20" spans="1:11">
      <c r="A20" s="79">
        <v>11</v>
      </c>
      <c r="B20" s="139" t="s">
        <v>247</v>
      </c>
      <c r="C20" s="54">
        <v>213</v>
      </c>
      <c r="D20" s="54">
        <v>178</v>
      </c>
      <c r="E20" s="54">
        <v>99.4</v>
      </c>
      <c r="F20" s="63">
        <v>2</v>
      </c>
      <c r="G20" s="63">
        <v>0.5</v>
      </c>
      <c r="H20" s="63">
        <v>1</v>
      </c>
      <c r="I20" s="63">
        <v>2.9</v>
      </c>
      <c r="J20" s="145" t="s">
        <v>258</v>
      </c>
      <c r="K20" s="145">
        <v>14</v>
      </c>
    </row>
    <row r="21" spans="1:11">
      <c r="A21" s="79">
        <v>12</v>
      </c>
      <c r="B21" s="139" t="s">
        <v>247</v>
      </c>
      <c r="C21" s="54">
        <v>246</v>
      </c>
      <c r="D21" s="54">
        <v>209</v>
      </c>
      <c r="E21" s="54">
        <v>161.19999999999999</v>
      </c>
      <c r="F21" s="63">
        <v>2</v>
      </c>
      <c r="G21" s="63">
        <v>1</v>
      </c>
      <c r="H21" s="63">
        <v>1</v>
      </c>
      <c r="I21" s="63">
        <v>7.1</v>
      </c>
      <c r="J21" s="145" t="s">
        <v>258</v>
      </c>
      <c r="K21" s="145">
        <v>14</v>
      </c>
    </row>
    <row r="22" spans="1:11">
      <c r="A22" s="64">
        <v>13</v>
      </c>
      <c r="B22" s="139" t="s">
        <v>247</v>
      </c>
      <c r="C22" s="54">
        <v>213</v>
      </c>
      <c r="D22" s="54">
        <v>181</v>
      </c>
      <c r="E22" s="54">
        <v>98.1</v>
      </c>
      <c r="F22" s="63">
        <v>2</v>
      </c>
      <c r="G22" s="63">
        <v>0.4</v>
      </c>
      <c r="H22" s="63">
        <v>1</v>
      </c>
      <c r="I22" s="63">
        <v>4.2</v>
      </c>
      <c r="J22" s="145" t="s">
        <v>258</v>
      </c>
      <c r="K22" s="145">
        <v>14</v>
      </c>
    </row>
    <row r="23" spans="1:11">
      <c r="A23" s="79">
        <v>14</v>
      </c>
      <c r="B23" s="139" t="s">
        <v>247</v>
      </c>
      <c r="C23" s="54">
        <v>213</v>
      </c>
      <c r="D23" s="54">
        <v>182</v>
      </c>
      <c r="E23" s="54">
        <v>103.4</v>
      </c>
      <c r="F23" s="63">
        <v>1</v>
      </c>
      <c r="G23" s="63">
        <v>0.5</v>
      </c>
      <c r="H23" s="63">
        <v>2</v>
      </c>
      <c r="I23" s="63">
        <v>4</v>
      </c>
      <c r="J23" s="145" t="s">
        <v>258</v>
      </c>
      <c r="K23" s="145">
        <v>14</v>
      </c>
    </row>
    <row r="24" spans="1:11">
      <c r="A24" s="79">
        <v>15</v>
      </c>
      <c r="B24" s="139" t="s">
        <v>247</v>
      </c>
      <c r="C24" s="54">
        <v>221</v>
      </c>
      <c r="D24" s="54">
        <v>187</v>
      </c>
      <c r="E24" s="54">
        <v>117</v>
      </c>
      <c r="F24" s="63">
        <v>2</v>
      </c>
      <c r="G24" s="63">
        <v>0.8</v>
      </c>
      <c r="H24" s="63">
        <v>1</v>
      </c>
      <c r="I24" s="63">
        <v>3</v>
      </c>
      <c r="J24" s="145" t="s">
        <v>258</v>
      </c>
      <c r="K24" s="145">
        <v>14</v>
      </c>
    </row>
    <row r="25" spans="1:11">
      <c r="A25" s="64">
        <v>16</v>
      </c>
      <c r="B25" s="139" t="s">
        <v>247</v>
      </c>
      <c r="C25" s="54">
        <v>218</v>
      </c>
      <c r="D25" s="54">
        <v>189</v>
      </c>
      <c r="E25" s="54">
        <v>105.4</v>
      </c>
      <c r="F25" s="63">
        <v>2</v>
      </c>
      <c r="G25" s="63">
        <v>0.5</v>
      </c>
      <c r="H25" s="63">
        <v>1</v>
      </c>
      <c r="I25" s="63">
        <v>2.2000000000000002</v>
      </c>
      <c r="J25" s="145" t="s">
        <v>258</v>
      </c>
      <c r="K25" s="145">
        <v>14</v>
      </c>
    </row>
    <row r="26" spans="1:11">
      <c r="A26" s="79">
        <v>17</v>
      </c>
      <c r="B26" s="139" t="s">
        <v>247</v>
      </c>
      <c r="C26" s="54">
        <v>215</v>
      </c>
      <c r="D26" s="54">
        <v>182</v>
      </c>
      <c r="E26" s="54">
        <v>92.7</v>
      </c>
      <c r="F26" s="63">
        <v>2</v>
      </c>
      <c r="G26" s="63">
        <v>0.7</v>
      </c>
      <c r="H26" s="63">
        <v>1</v>
      </c>
      <c r="I26" s="63">
        <v>0.3</v>
      </c>
      <c r="J26" s="145" t="s">
        <v>258</v>
      </c>
      <c r="K26" s="145">
        <v>14</v>
      </c>
    </row>
    <row r="27" spans="1:11">
      <c r="A27" s="79">
        <v>18</v>
      </c>
      <c r="B27" s="139" t="s">
        <v>247</v>
      </c>
      <c r="C27" s="54">
        <v>204</v>
      </c>
      <c r="D27" s="54">
        <v>172</v>
      </c>
      <c r="E27" s="54">
        <v>88.5</v>
      </c>
      <c r="F27" s="63">
        <v>1</v>
      </c>
      <c r="G27" s="63">
        <v>0.1</v>
      </c>
      <c r="H27" s="63">
        <v>1</v>
      </c>
      <c r="I27" s="63">
        <v>3.9</v>
      </c>
      <c r="J27" s="145" t="s">
        <v>258</v>
      </c>
      <c r="K27" s="145">
        <v>14</v>
      </c>
    </row>
    <row r="28" spans="1:11">
      <c r="A28" s="64">
        <v>19</v>
      </c>
      <c r="B28" s="139" t="s">
        <v>247</v>
      </c>
      <c r="C28" s="54">
        <v>205</v>
      </c>
      <c r="D28" s="54">
        <v>173</v>
      </c>
      <c r="E28" s="54">
        <v>83.8</v>
      </c>
      <c r="F28" s="63">
        <v>1</v>
      </c>
      <c r="G28" s="63">
        <v>0.2</v>
      </c>
      <c r="H28" s="63">
        <v>1</v>
      </c>
      <c r="I28" s="63">
        <v>2.9</v>
      </c>
      <c r="J28" s="145" t="s">
        <v>258</v>
      </c>
      <c r="K28" s="145">
        <v>14</v>
      </c>
    </row>
    <row r="29" spans="1:11">
      <c r="A29" s="146">
        <v>20</v>
      </c>
      <c r="B29" s="139" t="s">
        <v>247</v>
      </c>
      <c r="C29" s="147">
        <v>214</v>
      </c>
      <c r="D29" s="147">
        <v>181</v>
      </c>
      <c r="E29" s="101">
        <v>103.8</v>
      </c>
      <c r="F29" s="148">
        <v>2</v>
      </c>
      <c r="G29" s="148">
        <v>0.6</v>
      </c>
      <c r="H29" s="148">
        <v>1</v>
      </c>
      <c r="I29" s="148">
        <v>5.5</v>
      </c>
      <c r="J29" s="145" t="s">
        <v>258</v>
      </c>
      <c r="K29" s="145">
        <v>14</v>
      </c>
    </row>
    <row r="30" spans="1:11">
      <c r="A30" s="146">
        <v>21</v>
      </c>
      <c r="B30" s="139" t="s">
        <v>247</v>
      </c>
      <c r="C30" s="101">
        <v>286</v>
      </c>
      <c r="D30" s="101">
        <v>243</v>
      </c>
      <c r="E30" s="101">
        <v>244.5</v>
      </c>
      <c r="F30" s="148">
        <v>2</v>
      </c>
      <c r="G30" s="148">
        <v>1.7</v>
      </c>
      <c r="H30" s="148">
        <v>1</v>
      </c>
      <c r="I30" s="148">
        <v>9.1999999999999993</v>
      </c>
      <c r="J30" s="145" t="s">
        <v>258</v>
      </c>
      <c r="K30" s="145">
        <v>14</v>
      </c>
    </row>
    <row r="31" spans="1:11">
      <c r="A31" s="146">
        <v>22</v>
      </c>
      <c r="B31" s="139" t="s">
        <v>247</v>
      </c>
      <c r="C31" s="101">
        <v>295</v>
      </c>
      <c r="D31" s="101">
        <v>249</v>
      </c>
      <c r="E31" s="101">
        <v>264.5</v>
      </c>
      <c r="F31" s="148">
        <v>2</v>
      </c>
      <c r="G31" s="148">
        <v>3.7</v>
      </c>
      <c r="H31" s="148">
        <v>2</v>
      </c>
      <c r="I31" s="148">
        <v>0</v>
      </c>
      <c r="J31" s="145" t="s">
        <v>257</v>
      </c>
      <c r="K31" s="145">
        <v>0</v>
      </c>
    </row>
    <row r="32" spans="1:11">
      <c r="A32" s="146">
        <v>23</v>
      </c>
      <c r="B32" s="139" t="s">
        <v>247</v>
      </c>
      <c r="C32" s="101">
        <v>305</v>
      </c>
      <c r="D32" s="101">
        <v>259</v>
      </c>
      <c r="E32" s="101">
        <v>319.3</v>
      </c>
      <c r="F32" s="148">
        <v>2</v>
      </c>
      <c r="G32" s="148">
        <v>5.8</v>
      </c>
      <c r="H32" s="148">
        <v>2</v>
      </c>
      <c r="I32" s="148">
        <v>2.5</v>
      </c>
      <c r="J32" s="145" t="s">
        <v>258</v>
      </c>
      <c r="K32" s="145">
        <v>14</v>
      </c>
    </row>
    <row r="33" spans="1:11">
      <c r="A33" s="146">
        <v>24</v>
      </c>
      <c r="B33" s="139" t="s">
        <v>247</v>
      </c>
      <c r="C33" s="101">
        <v>314</v>
      </c>
      <c r="D33" s="101">
        <v>269</v>
      </c>
      <c r="E33" s="101">
        <v>372.1</v>
      </c>
      <c r="F33" s="148">
        <v>2</v>
      </c>
      <c r="G33" s="148">
        <v>3.1</v>
      </c>
      <c r="H33" s="148">
        <v>1</v>
      </c>
      <c r="I33" s="148">
        <v>1.6</v>
      </c>
      <c r="J33" s="145" t="s">
        <v>258</v>
      </c>
      <c r="K33" s="145">
        <v>14</v>
      </c>
    </row>
    <row r="34" spans="1:11">
      <c r="A34" s="146">
        <v>25</v>
      </c>
      <c r="B34" s="139" t="s">
        <v>247</v>
      </c>
      <c r="C34" s="101">
        <v>312</v>
      </c>
      <c r="D34" s="101">
        <v>265</v>
      </c>
      <c r="E34" s="101">
        <v>331.6</v>
      </c>
      <c r="F34" s="148">
        <v>2</v>
      </c>
      <c r="G34" s="148">
        <v>6.2</v>
      </c>
      <c r="H34" s="148">
        <v>5</v>
      </c>
      <c r="I34" s="148">
        <v>27.9</v>
      </c>
      <c r="J34" s="145" t="s">
        <v>259</v>
      </c>
      <c r="K34" s="145">
        <v>75.14</v>
      </c>
    </row>
    <row r="35" spans="1:11">
      <c r="A35" s="146">
        <v>26</v>
      </c>
      <c r="B35" s="139" t="s">
        <v>247</v>
      </c>
      <c r="C35" s="101">
        <v>271</v>
      </c>
      <c r="D35" s="101">
        <v>229</v>
      </c>
      <c r="E35" s="101">
        <v>316</v>
      </c>
      <c r="F35" s="148">
        <v>2</v>
      </c>
      <c r="G35" s="148">
        <v>1.7</v>
      </c>
      <c r="H35" s="148">
        <v>1</v>
      </c>
      <c r="I35" s="148">
        <v>3.3</v>
      </c>
      <c r="J35" s="101" t="s">
        <v>258</v>
      </c>
      <c r="K35" s="145">
        <v>14</v>
      </c>
    </row>
    <row r="36" spans="1:11">
      <c r="A36" s="146">
        <v>27</v>
      </c>
      <c r="B36" s="139" t="s">
        <v>247</v>
      </c>
      <c r="C36" s="101">
        <v>334</v>
      </c>
      <c r="D36" s="101">
        <v>285</v>
      </c>
      <c r="E36" s="101">
        <v>382.3</v>
      </c>
      <c r="F36" s="148">
        <v>2</v>
      </c>
      <c r="G36" s="148">
        <v>8.9</v>
      </c>
      <c r="H36" s="148">
        <v>5</v>
      </c>
      <c r="I36" s="148">
        <v>23.6</v>
      </c>
      <c r="J36" s="101" t="s">
        <v>258</v>
      </c>
      <c r="K36" s="145">
        <v>14</v>
      </c>
    </row>
    <row r="37" spans="1:11">
      <c r="A37" s="146">
        <v>28</v>
      </c>
      <c r="B37" s="139" t="s">
        <v>247</v>
      </c>
      <c r="C37" s="101">
        <v>267</v>
      </c>
      <c r="D37" s="101">
        <v>226</v>
      </c>
      <c r="E37" s="101">
        <v>224.8</v>
      </c>
      <c r="F37" s="148">
        <v>2</v>
      </c>
      <c r="G37" s="148">
        <v>1.7</v>
      </c>
      <c r="H37" s="148">
        <v>1</v>
      </c>
      <c r="I37" s="148">
        <v>1.8</v>
      </c>
      <c r="J37" s="101" t="s">
        <v>258</v>
      </c>
      <c r="K37" s="145">
        <v>14</v>
      </c>
    </row>
    <row r="38" spans="1:11">
      <c r="A38" s="146">
        <v>29</v>
      </c>
      <c r="B38" s="139" t="s">
        <v>247</v>
      </c>
      <c r="C38" s="101">
        <v>281</v>
      </c>
      <c r="D38" s="101">
        <v>240</v>
      </c>
      <c r="E38" s="101">
        <v>248.1</v>
      </c>
      <c r="F38" s="148">
        <v>2</v>
      </c>
      <c r="G38" s="148">
        <v>2.9</v>
      </c>
      <c r="H38" s="148">
        <v>2</v>
      </c>
      <c r="I38" s="148">
        <v>6.6</v>
      </c>
      <c r="J38" s="101" t="s">
        <v>258</v>
      </c>
      <c r="K38" s="145">
        <v>14</v>
      </c>
    </row>
    <row r="39" spans="1:11">
      <c r="A39" s="146">
        <v>30</v>
      </c>
      <c r="B39" s="139" t="s">
        <v>247</v>
      </c>
      <c r="C39" s="101">
        <v>270</v>
      </c>
      <c r="D39" s="101">
        <v>230</v>
      </c>
      <c r="E39" s="101">
        <v>212</v>
      </c>
      <c r="F39" s="148">
        <v>2</v>
      </c>
      <c r="G39" s="148">
        <v>2.1</v>
      </c>
      <c r="H39" s="148">
        <v>2</v>
      </c>
      <c r="I39" s="148">
        <v>4.7</v>
      </c>
      <c r="J39" s="101" t="s">
        <v>258</v>
      </c>
      <c r="K39" s="145">
        <v>14</v>
      </c>
    </row>
    <row r="40" spans="1:11">
      <c r="A40" s="146">
        <v>31</v>
      </c>
      <c r="B40" s="139" t="s">
        <v>247</v>
      </c>
      <c r="C40" s="101">
        <v>242</v>
      </c>
      <c r="D40" s="101">
        <v>203</v>
      </c>
      <c r="E40" s="101">
        <v>160.80000000000001</v>
      </c>
      <c r="F40" s="148">
        <v>1</v>
      </c>
      <c r="G40" s="148">
        <v>1.3</v>
      </c>
      <c r="H40" s="148">
        <v>2</v>
      </c>
      <c r="I40" s="148">
        <v>2.5</v>
      </c>
      <c r="J40" s="101" t="s">
        <v>258</v>
      </c>
      <c r="K40" s="145">
        <v>14</v>
      </c>
    </row>
    <row r="41" spans="1:11">
      <c r="A41" s="146">
        <v>32</v>
      </c>
      <c r="B41" s="139" t="s">
        <v>247</v>
      </c>
      <c r="C41" s="101">
        <v>259</v>
      </c>
      <c r="D41" s="101">
        <v>216</v>
      </c>
      <c r="E41" s="101">
        <v>185.6</v>
      </c>
      <c r="F41" s="148">
        <v>2</v>
      </c>
      <c r="G41" s="148">
        <v>2.2000000000000002</v>
      </c>
      <c r="H41" s="148">
        <v>2</v>
      </c>
      <c r="I41" s="148">
        <v>0.5</v>
      </c>
      <c r="J41" s="101" t="s">
        <v>258</v>
      </c>
      <c r="K41" s="145">
        <v>14</v>
      </c>
    </row>
    <row r="42" spans="1:11">
      <c r="A42" s="146">
        <v>33</v>
      </c>
      <c r="B42" s="139" t="s">
        <v>247</v>
      </c>
      <c r="C42" s="101">
        <v>221</v>
      </c>
      <c r="D42" s="101">
        <v>187</v>
      </c>
      <c r="E42" s="101">
        <v>95.5</v>
      </c>
      <c r="F42" s="148">
        <v>2</v>
      </c>
      <c r="G42" s="148">
        <v>0.6</v>
      </c>
      <c r="H42" s="148">
        <v>1</v>
      </c>
      <c r="I42" s="148">
        <v>1.2</v>
      </c>
      <c r="J42" s="101" t="s">
        <v>258</v>
      </c>
      <c r="K42" s="145">
        <v>14</v>
      </c>
    </row>
    <row r="43" spans="1:11">
      <c r="A43" s="146">
        <v>34</v>
      </c>
      <c r="B43" s="139" t="s">
        <v>247</v>
      </c>
      <c r="C43" s="101">
        <v>250</v>
      </c>
      <c r="D43" s="101">
        <v>210</v>
      </c>
      <c r="E43" s="101">
        <v>167.5</v>
      </c>
      <c r="F43" s="148">
        <v>2</v>
      </c>
      <c r="G43" s="148">
        <v>1.4</v>
      </c>
      <c r="H43" s="148">
        <v>1</v>
      </c>
      <c r="I43" s="148">
        <v>4.0999999999999996</v>
      </c>
      <c r="J43" s="101" t="s">
        <v>258</v>
      </c>
      <c r="K43" s="145">
        <v>14</v>
      </c>
    </row>
    <row r="44" spans="1:11">
      <c r="A44" s="146">
        <v>35</v>
      </c>
      <c r="B44" s="139" t="s">
        <v>247</v>
      </c>
      <c r="C44" s="101">
        <v>244</v>
      </c>
      <c r="D44" s="101">
        <v>204</v>
      </c>
      <c r="E44" s="101">
        <v>138.1</v>
      </c>
      <c r="F44" s="148">
        <v>2</v>
      </c>
      <c r="G44" s="148">
        <v>0.9</v>
      </c>
      <c r="H44" s="148">
        <v>1</v>
      </c>
      <c r="I44" s="148">
        <v>3.7</v>
      </c>
      <c r="J44" s="101" t="s">
        <v>258</v>
      </c>
      <c r="K44" s="145">
        <v>14</v>
      </c>
    </row>
    <row r="45" spans="1:11">
      <c r="A45" s="146">
        <v>36</v>
      </c>
      <c r="B45" s="139" t="s">
        <v>247</v>
      </c>
      <c r="C45" s="101">
        <v>229</v>
      </c>
      <c r="D45" s="101">
        <v>195</v>
      </c>
      <c r="E45" s="101">
        <v>120.1</v>
      </c>
      <c r="F45" s="148">
        <v>1</v>
      </c>
      <c r="G45" s="148">
        <v>0.7</v>
      </c>
      <c r="H45" s="148">
        <v>1</v>
      </c>
      <c r="I45" s="148">
        <v>3.7</v>
      </c>
      <c r="J45" s="101" t="s">
        <v>258</v>
      </c>
      <c r="K45" s="145">
        <v>14</v>
      </c>
    </row>
    <row r="46" spans="1:11">
      <c r="A46" s="79">
        <v>37</v>
      </c>
      <c r="B46" s="139" t="s">
        <v>247</v>
      </c>
      <c r="C46" s="147">
        <v>242</v>
      </c>
      <c r="D46" s="101">
        <v>203</v>
      </c>
      <c r="E46" s="101">
        <v>150</v>
      </c>
      <c r="F46" s="149">
        <v>1</v>
      </c>
      <c r="G46" s="149">
        <v>1.4</v>
      </c>
      <c r="H46" s="149">
        <v>2</v>
      </c>
      <c r="I46" s="149">
        <v>2.5</v>
      </c>
      <c r="J46" s="101" t="s">
        <v>258</v>
      </c>
      <c r="K46" s="145">
        <v>14</v>
      </c>
    </row>
    <row r="47" spans="1:11">
      <c r="A47" s="64">
        <v>38</v>
      </c>
      <c r="B47" s="139" t="s">
        <v>247</v>
      </c>
      <c r="C47" s="101">
        <v>223</v>
      </c>
      <c r="D47" s="101">
        <v>188</v>
      </c>
      <c r="E47" s="101">
        <v>108.9</v>
      </c>
      <c r="F47" s="149">
        <v>2</v>
      </c>
      <c r="G47" s="149">
        <v>0.6</v>
      </c>
      <c r="H47" s="149">
        <v>1</v>
      </c>
      <c r="I47" s="149">
        <v>4.3</v>
      </c>
      <c r="J47" s="101" t="s">
        <v>258</v>
      </c>
      <c r="K47" s="145">
        <v>14</v>
      </c>
    </row>
    <row r="48" spans="1:11">
      <c r="A48" s="79">
        <v>39</v>
      </c>
      <c r="B48" s="139" t="s">
        <v>247</v>
      </c>
      <c r="C48" s="101">
        <v>218</v>
      </c>
      <c r="D48" s="101">
        <v>184</v>
      </c>
      <c r="E48" s="101">
        <v>108.2</v>
      </c>
      <c r="F48" s="149">
        <v>1</v>
      </c>
      <c r="G48" s="149">
        <v>0.7</v>
      </c>
      <c r="H48" s="149">
        <v>2</v>
      </c>
      <c r="I48" s="149">
        <v>3.9</v>
      </c>
      <c r="J48" s="101" t="s">
        <v>258</v>
      </c>
      <c r="K48" s="145">
        <v>14</v>
      </c>
    </row>
    <row r="49" spans="1:13">
      <c r="A49" s="79">
        <v>40</v>
      </c>
      <c r="B49" s="139" t="s">
        <v>247</v>
      </c>
      <c r="C49" s="101">
        <v>218</v>
      </c>
      <c r="D49" s="101">
        <v>186</v>
      </c>
      <c r="E49" s="101">
        <v>103</v>
      </c>
      <c r="F49" s="149">
        <v>2</v>
      </c>
      <c r="G49" s="149">
        <v>0.5</v>
      </c>
      <c r="H49" s="149">
        <v>1</v>
      </c>
      <c r="I49" s="149">
        <v>2.4</v>
      </c>
      <c r="J49" s="101" t="s">
        <v>258</v>
      </c>
      <c r="K49" s="145">
        <v>14</v>
      </c>
    </row>
    <row r="50" spans="1:13">
      <c r="A50" s="64">
        <v>41</v>
      </c>
      <c r="B50" s="139" t="s">
        <v>247</v>
      </c>
      <c r="C50" s="101">
        <v>214</v>
      </c>
      <c r="D50" s="101">
        <v>182</v>
      </c>
      <c r="E50" s="101">
        <v>95.4</v>
      </c>
      <c r="F50" s="149">
        <v>2</v>
      </c>
      <c r="G50" s="149">
        <v>0.5</v>
      </c>
      <c r="H50" s="149">
        <v>1</v>
      </c>
      <c r="I50" s="149">
        <v>2.8</v>
      </c>
      <c r="J50" s="101" t="s">
        <v>258</v>
      </c>
      <c r="K50" s="145">
        <v>14</v>
      </c>
    </row>
    <row r="51" spans="1:13">
      <c r="A51" s="79">
        <v>42</v>
      </c>
      <c r="B51" s="139" t="s">
        <v>247</v>
      </c>
      <c r="C51" s="101">
        <v>180</v>
      </c>
      <c r="D51" s="101">
        <v>150</v>
      </c>
      <c r="E51" s="101">
        <v>55</v>
      </c>
      <c r="F51" s="149">
        <v>2</v>
      </c>
      <c r="G51" s="149">
        <v>0.2</v>
      </c>
      <c r="H51" s="149">
        <v>1</v>
      </c>
      <c r="I51" s="149">
        <v>3.3</v>
      </c>
      <c r="J51" s="101" t="s">
        <v>258</v>
      </c>
      <c r="K51" s="145">
        <v>14</v>
      </c>
    </row>
    <row r="52" spans="1:13">
      <c r="A52" s="79">
        <v>43</v>
      </c>
      <c r="B52" s="139" t="s">
        <v>247</v>
      </c>
      <c r="C52" s="101">
        <v>190</v>
      </c>
      <c r="D52" s="101">
        <v>161</v>
      </c>
      <c r="E52" s="101">
        <v>72</v>
      </c>
      <c r="F52" s="149">
        <v>2</v>
      </c>
      <c r="G52" s="149">
        <v>0.3</v>
      </c>
      <c r="H52" s="149">
        <v>1</v>
      </c>
      <c r="I52" s="149">
        <v>1.4</v>
      </c>
      <c r="J52" s="101" t="s">
        <v>258</v>
      </c>
      <c r="K52" s="145">
        <v>14</v>
      </c>
    </row>
    <row r="53" spans="1:13">
      <c r="A53" s="64">
        <v>44</v>
      </c>
      <c r="B53" s="139" t="s">
        <v>247</v>
      </c>
      <c r="C53" s="101">
        <v>190</v>
      </c>
      <c r="D53" s="101">
        <v>161</v>
      </c>
      <c r="E53" s="101">
        <v>69.599999999999994</v>
      </c>
      <c r="F53" s="149">
        <v>1</v>
      </c>
      <c r="G53" s="149">
        <v>0.1</v>
      </c>
      <c r="H53" s="149">
        <v>1</v>
      </c>
      <c r="I53" s="149">
        <v>3.3</v>
      </c>
      <c r="J53" s="101" t="s">
        <v>258</v>
      </c>
      <c r="K53" s="145">
        <v>14</v>
      </c>
    </row>
    <row r="54" spans="1:13">
      <c r="A54" s="79">
        <v>45</v>
      </c>
      <c r="B54" s="139" t="s">
        <v>247</v>
      </c>
      <c r="C54" s="101">
        <v>204</v>
      </c>
      <c r="D54" s="101">
        <v>172</v>
      </c>
      <c r="E54" s="101">
        <v>84.7</v>
      </c>
      <c r="F54" s="149">
        <v>2</v>
      </c>
      <c r="G54" s="149">
        <v>0.2</v>
      </c>
      <c r="H54" s="149">
        <v>1</v>
      </c>
      <c r="I54" s="149">
        <v>2.7</v>
      </c>
      <c r="J54" s="101" t="s">
        <v>258</v>
      </c>
      <c r="K54" s="145">
        <v>14</v>
      </c>
    </row>
    <row r="55" spans="1:13">
      <c r="A55" s="79">
        <v>46</v>
      </c>
      <c r="B55" s="139" t="s">
        <v>247</v>
      </c>
      <c r="C55" s="101">
        <v>205</v>
      </c>
      <c r="D55" s="101">
        <v>174</v>
      </c>
      <c r="E55" s="101">
        <v>86.6</v>
      </c>
      <c r="F55" s="149">
        <v>1</v>
      </c>
      <c r="G55" s="149">
        <v>0.3</v>
      </c>
      <c r="H55" s="149">
        <v>2</v>
      </c>
      <c r="I55" s="149">
        <v>2.9</v>
      </c>
      <c r="J55" s="101" t="s">
        <v>258</v>
      </c>
      <c r="K55" s="145">
        <v>14</v>
      </c>
    </row>
    <row r="56" spans="1:13">
      <c r="A56" s="64">
        <v>47</v>
      </c>
      <c r="B56" s="139" t="s">
        <v>247</v>
      </c>
      <c r="C56" s="101">
        <v>199</v>
      </c>
      <c r="D56" s="101">
        <v>168</v>
      </c>
      <c r="E56" s="101">
        <v>83.8</v>
      </c>
      <c r="F56" s="149">
        <v>1</v>
      </c>
      <c r="G56" s="149">
        <v>0.4</v>
      </c>
      <c r="H56" s="149">
        <v>2</v>
      </c>
      <c r="I56" s="149">
        <v>1.7</v>
      </c>
      <c r="J56" s="101" t="s">
        <v>258</v>
      </c>
      <c r="K56" s="145">
        <v>14</v>
      </c>
      <c r="L56" s="147"/>
      <c r="M56" s="147"/>
    </row>
    <row r="57" spans="1:13">
      <c r="A57" s="79">
        <v>48</v>
      </c>
      <c r="B57" s="139" t="s">
        <v>247</v>
      </c>
      <c r="C57" s="101">
        <v>214</v>
      </c>
      <c r="D57" s="101">
        <v>179</v>
      </c>
      <c r="E57" s="101">
        <v>91.4</v>
      </c>
      <c r="F57" s="149">
        <v>2</v>
      </c>
      <c r="G57" s="149">
        <v>0.6</v>
      </c>
      <c r="H57" s="149">
        <v>1</v>
      </c>
      <c r="I57" s="149">
        <v>1.9</v>
      </c>
      <c r="J57" s="101" t="s">
        <v>258</v>
      </c>
      <c r="K57" s="145">
        <v>14</v>
      </c>
      <c r="L57" s="147"/>
      <c r="M57" s="147"/>
    </row>
    <row r="58" spans="1:13">
      <c r="A58" s="64">
        <v>49</v>
      </c>
      <c r="B58" s="139" t="s">
        <v>247</v>
      </c>
      <c r="C58" s="101">
        <v>196</v>
      </c>
      <c r="D58" s="101">
        <v>166</v>
      </c>
      <c r="E58" s="101">
        <v>76.2</v>
      </c>
      <c r="F58" s="149">
        <v>2</v>
      </c>
      <c r="G58" s="149">
        <v>0.3</v>
      </c>
      <c r="H58" s="149">
        <v>1</v>
      </c>
      <c r="I58" s="149">
        <v>2.5</v>
      </c>
      <c r="J58" s="101" t="s">
        <v>258</v>
      </c>
      <c r="K58" s="145">
        <v>14</v>
      </c>
    </row>
    <row r="59" spans="1:13">
      <c r="A59" s="79">
        <v>50</v>
      </c>
      <c r="B59" s="139" t="s">
        <v>247</v>
      </c>
      <c r="C59" s="101">
        <v>201</v>
      </c>
      <c r="D59" s="101">
        <v>164</v>
      </c>
      <c r="E59" s="101">
        <v>86.4</v>
      </c>
      <c r="F59" s="149">
        <v>1</v>
      </c>
      <c r="G59" s="149">
        <v>0.6</v>
      </c>
      <c r="H59" s="149">
        <v>2</v>
      </c>
      <c r="I59" s="149">
        <v>1.4</v>
      </c>
      <c r="J59" s="101" t="s">
        <v>258</v>
      </c>
      <c r="K59" s="145">
        <v>14</v>
      </c>
    </row>
    <row r="60" spans="1:13">
      <c r="A60" s="64">
        <v>51</v>
      </c>
      <c r="B60" s="139" t="s">
        <v>247</v>
      </c>
      <c r="C60" s="101">
        <v>205</v>
      </c>
      <c r="D60" s="101">
        <v>173</v>
      </c>
      <c r="E60" s="101">
        <v>95</v>
      </c>
      <c r="F60" s="149">
        <v>2</v>
      </c>
      <c r="G60" s="149">
        <v>0.5</v>
      </c>
      <c r="H60" s="149">
        <v>1</v>
      </c>
      <c r="I60" s="149">
        <v>2.1</v>
      </c>
      <c r="J60" s="101" t="s">
        <v>258</v>
      </c>
      <c r="K60" s="145">
        <v>14</v>
      </c>
    </row>
    <row r="61" spans="1:13">
      <c r="A61" s="79">
        <v>52</v>
      </c>
      <c r="B61" s="139" t="s">
        <v>247</v>
      </c>
      <c r="C61" s="101">
        <v>194</v>
      </c>
      <c r="D61" s="101">
        <v>163</v>
      </c>
      <c r="E61" s="101">
        <v>61.2</v>
      </c>
      <c r="F61" s="149">
        <v>1</v>
      </c>
      <c r="G61" s="149">
        <v>0.3</v>
      </c>
      <c r="H61" s="149">
        <v>2</v>
      </c>
      <c r="I61" s="149">
        <v>2.1</v>
      </c>
      <c r="J61" s="101" t="s">
        <v>258</v>
      </c>
      <c r="K61" s="145">
        <v>14</v>
      </c>
    </row>
    <row r="62" spans="1:13">
      <c r="A62" s="64">
        <v>53</v>
      </c>
      <c r="B62" s="139" t="s">
        <v>247</v>
      </c>
      <c r="C62" s="101">
        <v>221</v>
      </c>
      <c r="D62" s="101">
        <v>188</v>
      </c>
      <c r="E62" s="101">
        <v>107.7</v>
      </c>
      <c r="F62" s="149">
        <v>2</v>
      </c>
      <c r="G62" s="149">
        <v>0.5</v>
      </c>
      <c r="H62" s="149">
        <v>1</v>
      </c>
      <c r="I62" s="149">
        <v>2.4</v>
      </c>
      <c r="J62" s="101" t="s">
        <v>258</v>
      </c>
      <c r="K62" s="145">
        <v>14</v>
      </c>
    </row>
    <row r="63" spans="1:13">
      <c r="A63" s="79">
        <v>54</v>
      </c>
      <c r="B63" s="139" t="s">
        <v>247</v>
      </c>
      <c r="C63" s="101">
        <v>206</v>
      </c>
      <c r="D63" s="101">
        <v>174</v>
      </c>
      <c r="E63" s="101">
        <v>85.1</v>
      </c>
      <c r="F63" s="149">
        <v>2</v>
      </c>
      <c r="G63" s="149">
        <v>0.3</v>
      </c>
      <c r="H63" s="149">
        <v>1</v>
      </c>
      <c r="I63" s="149">
        <v>5.3</v>
      </c>
      <c r="J63" s="101" t="s">
        <v>258</v>
      </c>
      <c r="K63" s="145">
        <v>14</v>
      </c>
    </row>
    <row r="64" spans="1:13">
      <c r="A64" s="64">
        <v>55</v>
      </c>
      <c r="B64" s="139" t="s">
        <v>247</v>
      </c>
      <c r="C64" s="101">
        <v>179</v>
      </c>
      <c r="D64" s="101">
        <v>150</v>
      </c>
      <c r="E64" s="101">
        <v>54.2</v>
      </c>
      <c r="F64" s="149">
        <v>2</v>
      </c>
      <c r="G64" s="149">
        <v>0.2</v>
      </c>
      <c r="H64" s="149">
        <v>1</v>
      </c>
      <c r="I64" s="149">
        <v>1</v>
      </c>
      <c r="J64" s="101" t="s">
        <v>258</v>
      </c>
      <c r="K64" s="145">
        <v>14</v>
      </c>
    </row>
    <row r="65" spans="1:11">
      <c r="A65" s="79">
        <v>56</v>
      </c>
      <c r="B65" s="139" t="s">
        <v>247</v>
      </c>
      <c r="C65" s="101">
        <v>166</v>
      </c>
      <c r="D65" s="101">
        <v>139</v>
      </c>
      <c r="E65" s="101">
        <v>43.4</v>
      </c>
      <c r="F65" s="149">
        <v>1</v>
      </c>
      <c r="G65" s="149">
        <v>0</v>
      </c>
      <c r="H65" s="149">
        <v>1</v>
      </c>
      <c r="I65" s="149">
        <v>3</v>
      </c>
      <c r="J65" s="101" t="s">
        <v>258</v>
      </c>
      <c r="K65" s="145">
        <v>14</v>
      </c>
    </row>
    <row r="66" spans="1:11">
      <c r="A66" s="64">
        <v>57</v>
      </c>
      <c r="B66" s="139" t="s">
        <v>247</v>
      </c>
      <c r="C66" s="101">
        <v>214</v>
      </c>
      <c r="D66" s="101">
        <v>179</v>
      </c>
      <c r="E66" s="101">
        <v>98.6</v>
      </c>
      <c r="F66" s="149">
        <v>1</v>
      </c>
      <c r="G66" s="149">
        <v>0.3</v>
      </c>
      <c r="H66" s="149">
        <v>2</v>
      </c>
      <c r="I66" s="149">
        <v>2.5</v>
      </c>
      <c r="J66" s="101" t="s">
        <v>258</v>
      </c>
      <c r="K66" s="145">
        <v>14</v>
      </c>
    </row>
    <row r="67" spans="1:11">
      <c r="A67" s="87">
        <v>58</v>
      </c>
      <c r="B67" s="249" t="s">
        <v>247</v>
      </c>
      <c r="C67" s="242">
        <v>204</v>
      </c>
      <c r="D67" s="242">
        <v>172</v>
      </c>
      <c r="E67" s="242">
        <v>80.2</v>
      </c>
      <c r="F67" s="250">
        <v>2</v>
      </c>
      <c r="G67" s="250">
        <v>0.1</v>
      </c>
      <c r="H67" s="250">
        <v>1</v>
      </c>
      <c r="I67" s="250">
        <v>2.6</v>
      </c>
      <c r="J67" s="242" t="s">
        <v>258</v>
      </c>
      <c r="K67" s="251">
        <v>14</v>
      </c>
    </row>
    <row r="68" spans="1:11">
      <c r="A68" s="64">
        <v>59</v>
      </c>
      <c r="B68" s="139" t="s">
        <v>249</v>
      </c>
      <c r="C68" s="101">
        <v>294</v>
      </c>
      <c r="D68" s="101">
        <v>249</v>
      </c>
      <c r="E68" s="101">
        <v>294</v>
      </c>
      <c r="F68" s="101">
        <v>2</v>
      </c>
      <c r="G68" s="101">
        <v>3.7</v>
      </c>
      <c r="H68" s="101">
        <v>1</v>
      </c>
      <c r="I68" s="101">
        <v>7.8</v>
      </c>
      <c r="J68" s="101" t="s">
        <v>258</v>
      </c>
      <c r="K68" s="101">
        <v>14</v>
      </c>
    </row>
    <row r="69" spans="1:11">
      <c r="A69" s="79">
        <v>60</v>
      </c>
      <c r="B69" s="139" t="s">
        <v>249</v>
      </c>
      <c r="C69" s="101">
        <v>314</v>
      </c>
      <c r="D69" s="101">
        <v>268</v>
      </c>
      <c r="E69" s="101">
        <v>331.5</v>
      </c>
      <c r="F69" s="101">
        <v>2</v>
      </c>
      <c r="G69" s="101">
        <v>9.6999999999999993</v>
      </c>
      <c r="H69" s="101">
        <v>5</v>
      </c>
      <c r="I69" s="101">
        <v>17.399999999999999</v>
      </c>
      <c r="J69" s="101" t="s">
        <v>258</v>
      </c>
      <c r="K69" s="101">
        <v>14</v>
      </c>
    </row>
    <row r="70" spans="1:11">
      <c r="A70" s="152">
        <v>61</v>
      </c>
      <c r="B70" s="139" t="s">
        <v>249</v>
      </c>
      <c r="C70" s="101">
        <v>302</v>
      </c>
      <c r="D70" s="101">
        <v>259</v>
      </c>
      <c r="E70" s="101">
        <v>315.2</v>
      </c>
      <c r="F70" s="101">
        <v>2</v>
      </c>
      <c r="G70" s="101">
        <v>3.8</v>
      </c>
      <c r="H70" s="101">
        <v>1</v>
      </c>
      <c r="I70" s="101">
        <v>2.4</v>
      </c>
      <c r="J70" s="101" t="s">
        <v>258</v>
      </c>
      <c r="K70" s="101">
        <v>14</v>
      </c>
    </row>
    <row r="71" spans="1:11">
      <c r="A71" s="152">
        <v>62</v>
      </c>
      <c r="B71" s="139" t="s">
        <v>249</v>
      </c>
      <c r="C71" s="101">
        <v>302</v>
      </c>
      <c r="D71" s="101">
        <v>258</v>
      </c>
      <c r="E71" s="101">
        <v>309.39999999999998</v>
      </c>
      <c r="F71" s="101">
        <v>2</v>
      </c>
      <c r="G71" s="101">
        <v>3.7</v>
      </c>
      <c r="H71" s="101">
        <v>1</v>
      </c>
      <c r="I71" s="101">
        <v>6.5</v>
      </c>
      <c r="J71" s="101" t="s">
        <v>258</v>
      </c>
      <c r="K71" s="101">
        <v>14</v>
      </c>
    </row>
    <row r="72" spans="1:11">
      <c r="A72" s="152">
        <v>63</v>
      </c>
      <c r="B72" s="139" t="s">
        <v>249</v>
      </c>
      <c r="C72" s="101">
        <v>267</v>
      </c>
      <c r="D72" s="101">
        <v>227</v>
      </c>
      <c r="E72" s="101">
        <v>240.1</v>
      </c>
      <c r="F72" s="101">
        <v>2</v>
      </c>
      <c r="G72" s="101">
        <v>2</v>
      </c>
      <c r="H72" s="101">
        <v>1</v>
      </c>
      <c r="I72" s="101">
        <v>7</v>
      </c>
      <c r="J72" s="101" t="s">
        <v>258</v>
      </c>
      <c r="K72" s="101">
        <v>14</v>
      </c>
    </row>
    <row r="73" spans="1:11">
      <c r="A73" s="152">
        <v>64</v>
      </c>
      <c r="B73" s="139" t="s">
        <v>249</v>
      </c>
      <c r="C73" s="101">
        <v>281</v>
      </c>
      <c r="D73" s="101">
        <v>238</v>
      </c>
      <c r="E73" s="101">
        <v>258.7</v>
      </c>
      <c r="F73" s="101">
        <v>2</v>
      </c>
      <c r="G73" s="101">
        <v>3.3</v>
      </c>
      <c r="H73" s="101">
        <v>2</v>
      </c>
      <c r="I73" s="101">
        <v>2.7</v>
      </c>
      <c r="J73" s="101" t="s">
        <v>258</v>
      </c>
      <c r="K73" s="101">
        <v>14</v>
      </c>
    </row>
    <row r="74" spans="1:11">
      <c r="A74" s="152">
        <v>65</v>
      </c>
      <c r="B74" s="139" t="s">
        <v>249</v>
      </c>
      <c r="C74" s="101">
        <v>298</v>
      </c>
      <c r="D74" s="101">
        <v>254</v>
      </c>
      <c r="E74" s="101">
        <v>330.5</v>
      </c>
      <c r="F74" s="101">
        <v>2</v>
      </c>
      <c r="G74" s="101">
        <v>16.8</v>
      </c>
      <c r="H74" s="101">
        <v>2</v>
      </c>
      <c r="I74" s="101">
        <v>2.1</v>
      </c>
      <c r="J74" s="101" t="s">
        <v>258</v>
      </c>
      <c r="K74" s="101">
        <v>14</v>
      </c>
    </row>
    <row r="75" spans="1:11">
      <c r="A75" s="153">
        <v>66</v>
      </c>
      <c r="B75" s="139" t="s">
        <v>249</v>
      </c>
      <c r="C75" s="101">
        <v>298</v>
      </c>
      <c r="D75" s="101">
        <v>253</v>
      </c>
      <c r="E75" s="101">
        <v>257.39999999999998</v>
      </c>
      <c r="F75" s="101">
        <v>2</v>
      </c>
      <c r="G75" s="101">
        <v>6</v>
      </c>
      <c r="H75" s="101">
        <v>5</v>
      </c>
      <c r="I75" s="101">
        <v>0.5</v>
      </c>
      <c r="J75" s="101" t="s">
        <v>260</v>
      </c>
      <c r="K75" s="101">
        <v>14</v>
      </c>
    </row>
    <row r="76" spans="1:11">
      <c r="A76" s="79">
        <v>67</v>
      </c>
      <c r="B76" s="139" t="s">
        <v>249</v>
      </c>
      <c r="C76" s="101">
        <v>293</v>
      </c>
      <c r="D76" s="101">
        <v>252</v>
      </c>
      <c r="E76" s="101">
        <v>266.2</v>
      </c>
      <c r="F76" s="101">
        <v>2</v>
      </c>
      <c r="G76" s="101">
        <v>3</v>
      </c>
      <c r="H76" s="101">
        <v>1</v>
      </c>
      <c r="I76" s="101">
        <v>1.9</v>
      </c>
      <c r="J76" s="101" t="s">
        <v>261</v>
      </c>
      <c r="K76" s="154" t="s">
        <v>262</v>
      </c>
    </row>
    <row r="77" spans="1:11">
      <c r="A77" s="64">
        <v>68</v>
      </c>
      <c r="B77" s="139" t="s">
        <v>249</v>
      </c>
      <c r="C77" s="101">
        <v>286</v>
      </c>
      <c r="D77" s="101">
        <v>244</v>
      </c>
      <c r="E77" s="101">
        <v>261.39999999999998</v>
      </c>
      <c r="F77" s="101">
        <v>2</v>
      </c>
      <c r="G77" s="101">
        <v>2.1</v>
      </c>
      <c r="H77" s="101">
        <v>1</v>
      </c>
      <c r="I77" s="101">
        <v>4.9000000000000004</v>
      </c>
      <c r="J77" s="101" t="s">
        <v>258</v>
      </c>
      <c r="K77" s="101">
        <v>14</v>
      </c>
    </row>
    <row r="78" spans="1:11">
      <c r="A78" s="79">
        <v>69</v>
      </c>
      <c r="B78" s="139" t="s">
        <v>249</v>
      </c>
      <c r="C78" s="101">
        <v>259</v>
      </c>
      <c r="D78" s="101">
        <v>220</v>
      </c>
      <c r="E78" s="101">
        <v>185.6</v>
      </c>
      <c r="F78" s="101">
        <v>2</v>
      </c>
      <c r="G78" s="101">
        <v>1.4</v>
      </c>
      <c r="H78" s="101">
        <v>1</v>
      </c>
      <c r="I78" s="101">
        <v>3.6</v>
      </c>
      <c r="J78" s="101" t="s">
        <v>258</v>
      </c>
      <c r="K78" s="101">
        <v>14</v>
      </c>
    </row>
    <row r="79" spans="1:11">
      <c r="A79" s="64">
        <v>70</v>
      </c>
      <c r="B79" s="139" t="s">
        <v>249</v>
      </c>
      <c r="C79" s="101">
        <v>293</v>
      </c>
      <c r="D79" s="101">
        <v>253</v>
      </c>
      <c r="E79" s="101">
        <v>243.1</v>
      </c>
      <c r="F79" s="101">
        <v>2</v>
      </c>
      <c r="G79" s="101">
        <v>2.4</v>
      </c>
      <c r="H79" s="101">
        <v>1</v>
      </c>
      <c r="I79" s="101">
        <v>1.4</v>
      </c>
      <c r="J79" s="101" t="s">
        <v>258</v>
      </c>
      <c r="K79" s="101">
        <v>14</v>
      </c>
    </row>
    <row r="80" spans="1:11">
      <c r="A80" s="79">
        <v>71</v>
      </c>
      <c r="B80" s="139" t="s">
        <v>249</v>
      </c>
      <c r="C80" s="101">
        <v>267</v>
      </c>
      <c r="D80" s="101">
        <v>227</v>
      </c>
      <c r="E80" s="101">
        <v>193</v>
      </c>
      <c r="F80" s="101">
        <v>2</v>
      </c>
      <c r="G80" s="101">
        <v>1.2</v>
      </c>
      <c r="H80" s="101">
        <v>1</v>
      </c>
      <c r="I80" s="101">
        <v>4.9000000000000004</v>
      </c>
      <c r="J80" s="101" t="s">
        <v>258</v>
      </c>
      <c r="K80" s="101">
        <v>14</v>
      </c>
    </row>
    <row r="81" spans="1:13">
      <c r="A81" s="64">
        <v>72</v>
      </c>
      <c r="B81" s="139" t="s">
        <v>249</v>
      </c>
      <c r="C81" s="101">
        <v>246</v>
      </c>
      <c r="D81" s="101">
        <v>207</v>
      </c>
      <c r="E81" s="101">
        <v>160.5</v>
      </c>
      <c r="F81" s="101">
        <v>2</v>
      </c>
      <c r="G81" s="101">
        <v>0.9</v>
      </c>
      <c r="H81" s="101">
        <v>1</v>
      </c>
      <c r="I81" s="101">
        <v>4.2</v>
      </c>
      <c r="J81" s="101" t="s">
        <v>258</v>
      </c>
      <c r="K81" s="101">
        <v>14</v>
      </c>
    </row>
    <row r="82" spans="1:13">
      <c r="A82" s="79">
        <v>73</v>
      </c>
      <c r="B82" s="139" t="s">
        <v>249</v>
      </c>
      <c r="C82" s="101">
        <v>264</v>
      </c>
      <c r="D82" s="101">
        <v>222</v>
      </c>
      <c r="E82" s="101">
        <v>204.8</v>
      </c>
      <c r="F82" s="101">
        <v>2</v>
      </c>
      <c r="G82" s="101">
        <v>1.3</v>
      </c>
      <c r="H82" s="101">
        <v>1</v>
      </c>
      <c r="I82" s="101">
        <v>6.6</v>
      </c>
      <c r="J82" s="101" t="s">
        <v>258</v>
      </c>
      <c r="K82" s="101">
        <v>14</v>
      </c>
    </row>
    <row r="83" spans="1:13">
      <c r="A83" s="64">
        <v>74</v>
      </c>
      <c r="B83" s="139" t="s">
        <v>249</v>
      </c>
      <c r="C83" s="101">
        <v>240</v>
      </c>
      <c r="D83" s="101">
        <v>202</v>
      </c>
      <c r="E83" s="101">
        <v>168.3</v>
      </c>
      <c r="F83" s="101">
        <v>2</v>
      </c>
      <c r="G83" s="101">
        <v>1</v>
      </c>
      <c r="H83" s="101">
        <v>1</v>
      </c>
      <c r="I83" s="101">
        <v>3.8</v>
      </c>
      <c r="J83" s="101" t="s">
        <v>258</v>
      </c>
      <c r="K83" s="101">
        <v>14</v>
      </c>
    </row>
    <row r="84" spans="1:13">
      <c r="A84" s="79">
        <v>75</v>
      </c>
      <c r="B84" s="139" t="s">
        <v>249</v>
      </c>
      <c r="C84" s="101">
        <v>215</v>
      </c>
      <c r="D84" s="101">
        <v>181</v>
      </c>
      <c r="E84" s="101">
        <v>108.4</v>
      </c>
      <c r="F84" s="101">
        <v>2</v>
      </c>
      <c r="G84" s="101">
        <v>0.6</v>
      </c>
      <c r="H84" s="101">
        <v>1</v>
      </c>
      <c r="I84" s="101">
        <v>1.9</v>
      </c>
      <c r="J84" s="101" t="s">
        <v>258</v>
      </c>
      <c r="K84" s="101">
        <v>14</v>
      </c>
    </row>
    <row r="85" spans="1:13">
      <c r="A85" s="64">
        <v>76</v>
      </c>
      <c r="B85" s="139" t="s">
        <v>249</v>
      </c>
      <c r="C85" s="101">
        <v>249</v>
      </c>
      <c r="D85" s="101">
        <v>212</v>
      </c>
      <c r="E85" s="101">
        <v>157</v>
      </c>
      <c r="F85" s="101">
        <v>1</v>
      </c>
      <c r="G85" s="101">
        <v>1.3</v>
      </c>
      <c r="H85" s="101">
        <v>2</v>
      </c>
      <c r="I85" s="101">
        <v>0.2</v>
      </c>
      <c r="J85" s="101" t="s">
        <v>258</v>
      </c>
      <c r="K85" s="101">
        <v>14</v>
      </c>
    </row>
    <row r="86" spans="1:13">
      <c r="A86" s="79">
        <v>77</v>
      </c>
      <c r="B86" s="139" t="s">
        <v>249</v>
      </c>
      <c r="C86" s="101">
        <v>214</v>
      </c>
      <c r="D86" s="101">
        <v>183</v>
      </c>
      <c r="E86" s="101">
        <v>96.9</v>
      </c>
      <c r="F86" s="101">
        <v>2</v>
      </c>
      <c r="G86" s="101">
        <v>0.5</v>
      </c>
      <c r="H86" s="101">
        <v>1</v>
      </c>
      <c r="I86" s="101">
        <v>2.5</v>
      </c>
      <c r="J86" s="101" t="s">
        <v>258</v>
      </c>
      <c r="K86" s="101">
        <v>14</v>
      </c>
    </row>
    <row r="87" spans="1:13">
      <c r="A87" s="64">
        <v>78</v>
      </c>
      <c r="B87" s="139" t="s">
        <v>249</v>
      </c>
      <c r="C87" s="101">
        <v>236</v>
      </c>
      <c r="D87" s="101">
        <v>199</v>
      </c>
      <c r="E87" s="101">
        <v>130.6</v>
      </c>
      <c r="F87" s="101">
        <v>2</v>
      </c>
      <c r="G87" s="101">
        <v>1.1000000000000001</v>
      </c>
      <c r="H87" s="101">
        <v>1</v>
      </c>
      <c r="I87" s="101">
        <v>0.6</v>
      </c>
      <c r="J87" s="101" t="s">
        <v>258</v>
      </c>
      <c r="K87" s="101">
        <v>14</v>
      </c>
    </row>
    <row r="88" spans="1:13">
      <c r="A88" s="79">
        <v>79</v>
      </c>
      <c r="B88" s="139" t="s">
        <v>249</v>
      </c>
      <c r="C88" s="101">
        <v>210</v>
      </c>
      <c r="D88" s="101">
        <v>179</v>
      </c>
      <c r="E88" s="101">
        <v>91.9</v>
      </c>
      <c r="F88" s="101">
        <v>2</v>
      </c>
      <c r="G88" s="101">
        <v>0.5</v>
      </c>
      <c r="H88" s="101">
        <v>1</v>
      </c>
      <c r="I88" s="101">
        <v>3.6</v>
      </c>
      <c r="J88" s="101" t="s">
        <v>258</v>
      </c>
      <c r="K88" s="101">
        <v>14</v>
      </c>
    </row>
    <row r="89" spans="1:13">
      <c r="A89" s="64">
        <v>80</v>
      </c>
      <c r="B89" s="139" t="s">
        <v>249</v>
      </c>
      <c r="C89" s="101">
        <v>211</v>
      </c>
      <c r="D89" s="101">
        <v>176</v>
      </c>
      <c r="E89" s="101">
        <v>98.8</v>
      </c>
      <c r="F89" s="101">
        <v>1</v>
      </c>
      <c r="G89" s="101">
        <v>0.5</v>
      </c>
      <c r="H89" s="101">
        <v>1</v>
      </c>
      <c r="I89" s="101">
        <v>1.5</v>
      </c>
      <c r="J89" s="101" t="s">
        <v>258</v>
      </c>
      <c r="K89" s="101">
        <v>14</v>
      </c>
    </row>
    <row r="90" spans="1:13">
      <c r="A90" s="79">
        <v>81</v>
      </c>
      <c r="B90" s="139" t="s">
        <v>249</v>
      </c>
      <c r="C90" s="101">
        <v>227</v>
      </c>
      <c r="D90" s="101">
        <v>193</v>
      </c>
      <c r="E90" s="101">
        <v>114.2</v>
      </c>
      <c r="F90" s="101">
        <v>1</v>
      </c>
      <c r="G90" s="101">
        <v>0.6</v>
      </c>
      <c r="H90" s="101">
        <v>1</v>
      </c>
      <c r="I90" s="101">
        <v>0.4</v>
      </c>
      <c r="J90" s="101" t="s">
        <v>258</v>
      </c>
      <c r="K90" s="101">
        <v>14</v>
      </c>
    </row>
    <row r="91" spans="1:13">
      <c r="A91" s="64">
        <v>82</v>
      </c>
      <c r="B91" s="139" t="s">
        <v>249</v>
      </c>
      <c r="C91" s="101">
        <v>210</v>
      </c>
      <c r="D91" s="101">
        <v>177</v>
      </c>
      <c r="E91" s="101">
        <v>85.1</v>
      </c>
      <c r="F91" s="101">
        <v>2</v>
      </c>
      <c r="G91" s="101">
        <v>0.5</v>
      </c>
      <c r="H91" s="101">
        <v>1</v>
      </c>
      <c r="I91" s="101">
        <v>4</v>
      </c>
      <c r="J91" s="101" t="s">
        <v>258</v>
      </c>
      <c r="K91" s="101">
        <v>14</v>
      </c>
    </row>
    <row r="92" spans="1:13">
      <c r="A92" s="79">
        <v>83</v>
      </c>
      <c r="B92" s="139" t="s">
        <v>249</v>
      </c>
      <c r="C92" s="101">
        <v>227</v>
      </c>
      <c r="D92" s="101">
        <v>192</v>
      </c>
      <c r="E92" s="101">
        <v>133.1</v>
      </c>
      <c r="F92" s="101">
        <v>2</v>
      </c>
      <c r="G92" s="101">
        <v>0.9</v>
      </c>
      <c r="H92" s="101">
        <v>1</v>
      </c>
      <c r="I92" s="101">
        <v>3.6</v>
      </c>
      <c r="J92" s="101" t="s">
        <v>258</v>
      </c>
      <c r="K92" s="101">
        <v>14</v>
      </c>
    </row>
    <row r="93" spans="1:13">
      <c r="A93" s="64">
        <v>84</v>
      </c>
      <c r="B93" s="139" t="s">
        <v>249</v>
      </c>
      <c r="C93" s="101">
        <v>205</v>
      </c>
      <c r="D93" s="101">
        <v>172</v>
      </c>
      <c r="E93" s="101">
        <v>107</v>
      </c>
      <c r="F93" s="101">
        <v>1</v>
      </c>
      <c r="G93" s="101">
        <v>0.6</v>
      </c>
      <c r="H93" s="101">
        <v>2</v>
      </c>
      <c r="I93" s="101">
        <v>4</v>
      </c>
      <c r="J93" s="101" t="s">
        <v>258</v>
      </c>
      <c r="K93" s="101">
        <v>14</v>
      </c>
      <c r="L93" s="54" t="s">
        <v>263</v>
      </c>
    </row>
    <row r="94" spans="1:13">
      <c r="A94" s="79">
        <v>85</v>
      </c>
      <c r="B94" s="139" t="s">
        <v>249</v>
      </c>
      <c r="C94" s="101">
        <v>229</v>
      </c>
      <c r="D94" s="101">
        <v>194</v>
      </c>
      <c r="E94" s="101">
        <v>128.19999999999999</v>
      </c>
      <c r="F94" s="101">
        <v>1</v>
      </c>
      <c r="G94" s="101">
        <v>0.7</v>
      </c>
      <c r="H94" s="101">
        <v>2</v>
      </c>
      <c r="I94" s="101">
        <v>4.5</v>
      </c>
      <c r="J94" s="101" t="s">
        <v>264</v>
      </c>
      <c r="K94" s="101">
        <v>14</v>
      </c>
      <c r="L94" s="147"/>
      <c r="M94" s="147"/>
    </row>
    <row r="95" spans="1:13">
      <c r="A95" s="64">
        <v>86</v>
      </c>
      <c r="B95" s="139" t="s">
        <v>249</v>
      </c>
      <c r="C95" s="101">
        <v>227</v>
      </c>
      <c r="D95" s="101">
        <v>191</v>
      </c>
      <c r="E95" s="101">
        <v>128.80000000000001</v>
      </c>
      <c r="F95" s="101">
        <v>1</v>
      </c>
      <c r="G95" s="101">
        <v>1</v>
      </c>
      <c r="H95" s="101">
        <v>2</v>
      </c>
      <c r="I95" s="101">
        <v>2.7</v>
      </c>
      <c r="J95" s="101" t="s">
        <v>264</v>
      </c>
      <c r="K95" s="101">
        <v>14</v>
      </c>
      <c r="L95" s="147"/>
      <c r="M95" s="147"/>
    </row>
    <row r="96" spans="1:13">
      <c r="A96" s="79">
        <v>87</v>
      </c>
      <c r="B96" s="139" t="s">
        <v>249</v>
      </c>
      <c r="C96" s="101">
        <v>219</v>
      </c>
      <c r="D96" s="101">
        <v>186</v>
      </c>
      <c r="E96" s="101">
        <v>108</v>
      </c>
      <c r="F96" s="101">
        <v>1</v>
      </c>
      <c r="G96" s="101">
        <v>0.3</v>
      </c>
      <c r="H96" s="101">
        <v>1</v>
      </c>
      <c r="I96" s="101">
        <v>3.3</v>
      </c>
      <c r="J96" s="101" t="s">
        <v>264</v>
      </c>
      <c r="K96" s="101">
        <v>14</v>
      </c>
    </row>
    <row r="97" spans="1:13">
      <c r="A97" s="64">
        <v>88</v>
      </c>
      <c r="B97" s="139" t="s">
        <v>249</v>
      </c>
      <c r="C97" s="101">
        <v>237</v>
      </c>
      <c r="D97" s="101">
        <v>202</v>
      </c>
      <c r="E97" s="101">
        <v>138.5</v>
      </c>
      <c r="F97" s="101">
        <v>2</v>
      </c>
      <c r="G97" s="101">
        <v>0.8</v>
      </c>
      <c r="H97" s="101">
        <v>1</v>
      </c>
      <c r="I97" s="101">
        <v>4.0999999999999996</v>
      </c>
      <c r="J97" s="101" t="s">
        <v>264</v>
      </c>
      <c r="K97" s="101">
        <v>14</v>
      </c>
    </row>
    <row r="98" spans="1:13">
      <c r="A98" s="79">
        <v>89</v>
      </c>
      <c r="B98" s="139" t="s">
        <v>249</v>
      </c>
      <c r="C98" s="101">
        <v>233</v>
      </c>
      <c r="D98" s="101">
        <v>198</v>
      </c>
      <c r="E98" s="101">
        <v>131.80000000000001</v>
      </c>
      <c r="F98" s="101">
        <v>2</v>
      </c>
      <c r="G98" s="101">
        <v>0.7</v>
      </c>
      <c r="H98" s="101">
        <v>1</v>
      </c>
      <c r="I98" s="101">
        <v>2.8</v>
      </c>
      <c r="J98" s="101" t="s">
        <v>264</v>
      </c>
      <c r="K98" s="101">
        <v>14</v>
      </c>
    </row>
    <row r="99" spans="1:13">
      <c r="A99" s="64">
        <v>90</v>
      </c>
      <c r="B99" s="139" t="s">
        <v>249</v>
      </c>
      <c r="C99" s="101">
        <v>194</v>
      </c>
      <c r="D99" s="101">
        <v>159</v>
      </c>
      <c r="E99" s="101">
        <v>59.4</v>
      </c>
      <c r="F99" s="101">
        <v>2</v>
      </c>
      <c r="G99" s="101">
        <v>0.3</v>
      </c>
      <c r="H99" s="101">
        <v>1</v>
      </c>
      <c r="I99" s="101">
        <v>0</v>
      </c>
      <c r="J99" s="101" t="s">
        <v>257</v>
      </c>
      <c r="K99" s="101">
        <v>0</v>
      </c>
    </row>
    <row r="100" spans="1:13">
      <c r="A100" s="79">
        <v>91</v>
      </c>
      <c r="B100" s="139" t="s">
        <v>249</v>
      </c>
      <c r="C100" s="101">
        <v>195</v>
      </c>
      <c r="D100" s="101">
        <v>165</v>
      </c>
      <c r="E100" s="101">
        <v>79.099999999999994</v>
      </c>
      <c r="F100" s="101">
        <v>2</v>
      </c>
      <c r="G100" s="101">
        <v>0.1</v>
      </c>
      <c r="H100" s="101">
        <v>1</v>
      </c>
      <c r="I100" s="101">
        <v>3.2</v>
      </c>
      <c r="J100" s="101" t="s">
        <v>258</v>
      </c>
      <c r="K100" s="101">
        <v>14</v>
      </c>
    </row>
    <row r="101" spans="1:13">
      <c r="A101" s="64">
        <v>92</v>
      </c>
      <c r="B101" s="139" t="s">
        <v>249</v>
      </c>
      <c r="C101" s="101">
        <v>210</v>
      </c>
      <c r="D101" s="101">
        <v>177</v>
      </c>
      <c r="E101" s="101">
        <v>94</v>
      </c>
      <c r="F101" s="101">
        <v>1</v>
      </c>
      <c r="G101" s="101">
        <v>0.9</v>
      </c>
      <c r="H101" s="101">
        <v>2</v>
      </c>
      <c r="I101" s="101">
        <v>3.9</v>
      </c>
      <c r="J101" s="101" t="s">
        <v>258</v>
      </c>
      <c r="K101" s="101">
        <v>14</v>
      </c>
    </row>
    <row r="102" spans="1:13">
      <c r="A102" s="79">
        <v>93</v>
      </c>
      <c r="B102" s="139" t="s">
        <v>249</v>
      </c>
      <c r="C102" s="101">
        <v>201</v>
      </c>
      <c r="D102" s="101">
        <v>168</v>
      </c>
      <c r="E102" s="101">
        <v>85.4</v>
      </c>
      <c r="F102" s="101">
        <v>1</v>
      </c>
      <c r="G102" s="101">
        <v>0.9</v>
      </c>
      <c r="H102" s="101">
        <v>2</v>
      </c>
      <c r="I102" s="101">
        <v>3.2</v>
      </c>
      <c r="J102" s="101" t="s">
        <v>258</v>
      </c>
      <c r="K102" s="101">
        <v>14</v>
      </c>
    </row>
    <row r="103" spans="1:13">
      <c r="A103" s="64">
        <v>94</v>
      </c>
      <c r="B103" s="139" t="s">
        <v>249</v>
      </c>
      <c r="C103" s="101">
        <v>206</v>
      </c>
      <c r="D103" s="101">
        <v>173</v>
      </c>
      <c r="E103" s="101">
        <v>95.6</v>
      </c>
      <c r="F103" s="101">
        <v>1</v>
      </c>
      <c r="G103" s="101">
        <v>0.7</v>
      </c>
      <c r="H103" s="101">
        <v>2</v>
      </c>
      <c r="I103" s="101">
        <v>3.8</v>
      </c>
      <c r="J103" s="101" t="s">
        <v>258</v>
      </c>
      <c r="K103" s="101">
        <v>14</v>
      </c>
    </row>
    <row r="104" spans="1:13">
      <c r="A104" s="79">
        <v>95</v>
      </c>
      <c r="B104" s="139" t="s">
        <v>249</v>
      </c>
      <c r="C104" s="101">
        <v>226</v>
      </c>
      <c r="D104" s="101">
        <v>191</v>
      </c>
      <c r="E104" s="101">
        <v>129.4</v>
      </c>
      <c r="F104" s="101">
        <v>2</v>
      </c>
      <c r="G104" s="101">
        <v>0.5</v>
      </c>
      <c r="H104" s="101">
        <v>1</v>
      </c>
      <c r="I104" s="101">
        <v>3.4</v>
      </c>
      <c r="J104" s="101" t="s">
        <v>258</v>
      </c>
      <c r="K104" s="101">
        <v>14</v>
      </c>
    </row>
    <row r="105" spans="1:13">
      <c r="A105" s="64">
        <v>96</v>
      </c>
      <c r="B105" s="139" t="s">
        <v>249</v>
      </c>
      <c r="C105" s="101">
        <v>252</v>
      </c>
      <c r="D105" s="101">
        <v>216</v>
      </c>
      <c r="E105" s="101">
        <v>183.5</v>
      </c>
      <c r="F105" s="101">
        <v>2</v>
      </c>
      <c r="G105" s="101">
        <v>1.1000000000000001</v>
      </c>
      <c r="H105" s="101">
        <v>1</v>
      </c>
      <c r="I105" s="101">
        <v>4.4000000000000004</v>
      </c>
      <c r="J105" s="101" t="s">
        <v>258</v>
      </c>
      <c r="K105" s="101">
        <v>14</v>
      </c>
    </row>
    <row r="106" spans="1:13">
      <c r="A106" s="64">
        <v>97</v>
      </c>
      <c r="B106" s="139" t="s">
        <v>249</v>
      </c>
      <c r="C106" s="101">
        <v>207</v>
      </c>
      <c r="D106" s="101">
        <v>173</v>
      </c>
      <c r="E106" s="101">
        <v>91.5</v>
      </c>
      <c r="F106" s="101">
        <v>2</v>
      </c>
      <c r="G106" s="101">
        <v>0.4</v>
      </c>
      <c r="H106" s="101">
        <v>1</v>
      </c>
      <c r="I106" s="101">
        <v>2.1</v>
      </c>
      <c r="J106" s="101" t="s">
        <v>258</v>
      </c>
      <c r="K106" s="101">
        <v>14</v>
      </c>
      <c r="L106" s="155"/>
      <c r="M106" s="156"/>
    </row>
    <row r="107" spans="1:13">
      <c r="A107" s="146">
        <v>98</v>
      </c>
      <c r="B107" s="139" t="s">
        <v>249</v>
      </c>
      <c r="C107" s="147">
        <v>191</v>
      </c>
      <c r="D107" s="101">
        <v>160</v>
      </c>
      <c r="E107" s="101">
        <v>65.400000000000006</v>
      </c>
      <c r="F107" s="101">
        <v>1</v>
      </c>
      <c r="G107" s="101">
        <v>0.2</v>
      </c>
      <c r="H107" s="101">
        <v>1</v>
      </c>
      <c r="I107" s="101">
        <v>2.7</v>
      </c>
      <c r="J107" s="101" t="s">
        <v>96</v>
      </c>
      <c r="K107" s="101">
        <v>14</v>
      </c>
    </row>
    <row r="108" spans="1:13">
      <c r="A108" s="64">
        <v>99</v>
      </c>
      <c r="B108" s="139" t="s">
        <v>249</v>
      </c>
      <c r="C108" s="101">
        <v>224</v>
      </c>
      <c r="D108" s="101">
        <v>188</v>
      </c>
      <c r="E108" s="101">
        <v>114.3</v>
      </c>
      <c r="F108" s="101">
        <v>2</v>
      </c>
      <c r="G108" s="101">
        <v>0.6</v>
      </c>
      <c r="H108" s="101">
        <v>1</v>
      </c>
      <c r="I108" s="101">
        <v>2.8</v>
      </c>
      <c r="J108" s="101" t="s">
        <v>96</v>
      </c>
      <c r="K108" s="101">
        <v>14</v>
      </c>
    </row>
    <row r="109" spans="1:13">
      <c r="A109" s="79">
        <v>100</v>
      </c>
      <c r="B109" s="139" t="s">
        <v>249</v>
      </c>
      <c r="C109" s="101">
        <v>191</v>
      </c>
      <c r="D109" s="101">
        <v>161</v>
      </c>
      <c r="E109" s="101">
        <v>71.400000000000006</v>
      </c>
      <c r="F109" s="101">
        <v>1</v>
      </c>
      <c r="G109" s="101">
        <v>0.4</v>
      </c>
      <c r="H109" s="101">
        <v>2</v>
      </c>
      <c r="I109" s="101">
        <v>4.4000000000000004</v>
      </c>
      <c r="J109" s="101" t="s">
        <v>96</v>
      </c>
      <c r="K109" s="101">
        <v>14</v>
      </c>
    </row>
    <row r="110" spans="1:13">
      <c r="A110" s="64">
        <v>101</v>
      </c>
      <c r="B110" s="139" t="s">
        <v>249</v>
      </c>
      <c r="C110" s="101">
        <v>205</v>
      </c>
      <c r="D110" s="101">
        <v>172</v>
      </c>
      <c r="E110" s="101">
        <v>82.4</v>
      </c>
      <c r="F110" s="101">
        <v>2</v>
      </c>
      <c r="G110" s="101">
        <v>0.3</v>
      </c>
      <c r="H110" s="101">
        <v>1</v>
      </c>
      <c r="I110" s="101">
        <v>1.6</v>
      </c>
      <c r="J110" s="101" t="s">
        <v>96</v>
      </c>
      <c r="K110" s="101">
        <v>14</v>
      </c>
    </row>
    <row r="111" spans="1:13">
      <c r="A111" s="79">
        <v>102</v>
      </c>
      <c r="B111" s="139" t="s">
        <v>249</v>
      </c>
      <c r="C111" s="101">
        <v>208</v>
      </c>
      <c r="D111" s="101">
        <v>177</v>
      </c>
      <c r="E111" s="101">
        <v>101.9</v>
      </c>
      <c r="F111" s="101">
        <v>2</v>
      </c>
      <c r="G111" s="101">
        <v>0.5</v>
      </c>
      <c r="H111" s="101">
        <v>1</v>
      </c>
      <c r="I111" s="101">
        <v>3.2</v>
      </c>
      <c r="J111" s="101" t="s">
        <v>96</v>
      </c>
      <c r="K111" s="101">
        <v>14</v>
      </c>
    </row>
    <row r="112" spans="1:13">
      <c r="A112" s="64">
        <v>103</v>
      </c>
      <c r="B112" s="139" t="s">
        <v>249</v>
      </c>
      <c r="C112" s="101">
        <v>183</v>
      </c>
      <c r="D112" s="101">
        <v>153</v>
      </c>
      <c r="E112" s="101">
        <v>51.8</v>
      </c>
      <c r="F112" s="101">
        <v>1</v>
      </c>
      <c r="G112" s="101">
        <v>0.1</v>
      </c>
      <c r="H112" s="101">
        <v>1</v>
      </c>
      <c r="I112" s="101">
        <v>3.1</v>
      </c>
      <c r="J112" s="101" t="s">
        <v>96</v>
      </c>
      <c r="K112" s="101">
        <v>14</v>
      </c>
    </row>
    <row r="113" spans="1:11">
      <c r="A113" s="79">
        <v>104</v>
      </c>
      <c r="B113" s="139" t="s">
        <v>249</v>
      </c>
      <c r="C113" s="101">
        <v>185</v>
      </c>
      <c r="D113" s="101">
        <v>155</v>
      </c>
      <c r="E113" s="101">
        <v>67.3</v>
      </c>
      <c r="F113" s="101">
        <v>1</v>
      </c>
      <c r="G113" s="101">
        <v>0.2</v>
      </c>
      <c r="H113" s="101">
        <v>1</v>
      </c>
      <c r="I113" s="101">
        <v>3.6</v>
      </c>
      <c r="J113" s="101" t="s">
        <v>96</v>
      </c>
      <c r="K113" s="101">
        <v>14</v>
      </c>
    </row>
    <row r="114" spans="1:11">
      <c r="A114" s="240">
        <v>105</v>
      </c>
      <c r="B114" s="249" t="s">
        <v>249</v>
      </c>
      <c r="C114" s="242">
        <v>206</v>
      </c>
      <c r="D114" s="242">
        <v>174</v>
      </c>
      <c r="E114" s="242">
        <v>91.4</v>
      </c>
      <c r="F114" s="242">
        <v>1</v>
      </c>
      <c r="G114" s="242">
        <v>0.6</v>
      </c>
      <c r="H114" s="242">
        <v>2</v>
      </c>
      <c r="I114" s="242">
        <v>2.2999999999999998</v>
      </c>
      <c r="J114" s="242" t="s">
        <v>96</v>
      </c>
      <c r="K114" s="242">
        <v>14</v>
      </c>
    </row>
    <row r="115" spans="1:11">
      <c r="A115" s="64">
        <v>106</v>
      </c>
      <c r="B115" s="139" t="s">
        <v>252</v>
      </c>
      <c r="C115" s="101">
        <v>183</v>
      </c>
      <c r="D115" s="101">
        <v>154</v>
      </c>
      <c r="E115" s="101">
        <v>60.9</v>
      </c>
      <c r="F115" s="101">
        <v>1</v>
      </c>
      <c r="G115" s="101">
        <v>0.4</v>
      </c>
      <c r="H115" s="101">
        <v>2</v>
      </c>
      <c r="I115" s="101">
        <v>2.1</v>
      </c>
      <c r="J115" s="101" t="s">
        <v>96</v>
      </c>
      <c r="K115" s="101">
        <v>14</v>
      </c>
    </row>
    <row r="116" spans="1:11">
      <c r="A116" s="79">
        <v>107</v>
      </c>
      <c r="B116" s="139" t="s">
        <v>252</v>
      </c>
      <c r="C116" s="101">
        <v>147</v>
      </c>
      <c r="D116" s="101">
        <v>118</v>
      </c>
      <c r="E116" s="101">
        <v>22.2</v>
      </c>
      <c r="F116" s="101">
        <v>2</v>
      </c>
      <c r="G116" s="101">
        <v>0.2</v>
      </c>
      <c r="H116" s="101">
        <v>1</v>
      </c>
      <c r="I116" s="101">
        <v>0</v>
      </c>
      <c r="J116" s="101" t="s">
        <v>257</v>
      </c>
      <c r="K116" s="101">
        <v>0</v>
      </c>
    </row>
    <row r="117" spans="1:11">
      <c r="A117" s="64">
        <v>108</v>
      </c>
      <c r="B117" s="139" t="s">
        <v>252</v>
      </c>
      <c r="C117" s="101">
        <v>128</v>
      </c>
      <c r="D117" s="101">
        <v>108</v>
      </c>
      <c r="E117" s="101">
        <v>19.899999999999999</v>
      </c>
      <c r="F117" s="101">
        <v>1</v>
      </c>
      <c r="G117" s="101">
        <v>0.1</v>
      </c>
      <c r="H117" s="101">
        <v>1</v>
      </c>
      <c r="I117" s="101">
        <v>1.6</v>
      </c>
      <c r="J117" s="101" t="s">
        <v>258</v>
      </c>
      <c r="K117" s="101">
        <v>14</v>
      </c>
    </row>
    <row r="118" spans="1:11">
      <c r="A118" s="157"/>
      <c r="B118" s="150"/>
      <c r="C118" s="98"/>
      <c r="D118" s="98"/>
      <c r="E118" s="98"/>
      <c r="F118" s="98"/>
      <c r="G118" s="98"/>
      <c r="H118" s="98"/>
      <c r="I118" s="98"/>
      <c r="J118" s="98"/>
      <c r="K118" s="98"/>
    </row>
    <row r="119" spans="1:11">
      <c r="A119" s="64"/>
      <c r="B119" s="139"/>
    </row>
    <row r="120" spans="1:11">
      <c r="A120" s="79"/>
      <c r="B120" s="139"/>
    </row>
    <row r="121" spans="1:11">
      <c r="A121" s="64"/>
      <c r="B121" s="139"/>
    </row>
    <row r="122" spans="1:11">
      <c r="A122" s="79"/>
      <c r="B122" s="139"/>
    </row>
    <row r="123" spans="1:11">
      <c r="A123" s="64"/>
      <c r="B123" s="139"/>
    </row>
    <row r="124" spans="1:11">
      <c r="A124" s="79"/>
      <c r="B124" s="139"/>
    </row>
    <row r="125" spans="1:11">
      <c r="A125" s="152"/>
      <c r="B125" s="158"/>
      <c r="C125" s="147"/>
      <c r="D125" s="147"/>
      <c r="E125" s="147"/>
      <c r="F125" s="147"/>
      <c r="G125" s="147"/>
      <c r="H125" s="147"/>
      <c r="I125" s="147"/>
      <c r="J125" s="147"/>
      <c r="K125" s="147"/>
    </row>
    <row r="126" spans="1:11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</row>
    <row r="127" spans="1:11">
      <c r="A127" s="64"/>
      <c r="B127" s="139"/>
    </row>
    <row r="128" spans="1:11">
      <c r="A128" s="64"/>
      <c r="B128" s="139"/>
    </row>
    <row r="129" spans="1:2">
      <c r="A129" s="64"/>
      <c r="B129" s="139"/>
    </row>
    <row r="130" spans="1:2">
      <c r="A130" s="64"/>
      <c r="B130" s="139"/>
    </row>
    <row r="131" spans="1:2">
      <c r="A131" s="64"/>
      <c r="B131" s="139"/>
    </row>
    <row r="132" spans="1:2">
      <c r="A132" s="64"/>
      <c r="B132" s="139"/>
    </row>
    <row r="133" spans="1:2">
      <c r="A133" s="64"/>
      <c r="B133" s="139"/>
    </row>
    <row r="134" spans="1:2">
      <c r="A134" s="64"/>
      <c r="B134" s="139"/>
    </row>
    <row r="135" spans="1:2">
      <c r="A135" s="64"/>
      <c r="B135" s="139"/>
    </row>
    <row r="136" spans="1:2">
      <c r="A136" s="64"/>
      <c r="B136" s="139"/>
    </row>
    <row r="137" spans="1:2">
      <c r="A137" s="64"/>
      <c r="B137" s="139"/>
    </row>
    <row r="138" spans="1:2">
      <c r="A138" s="64"/>
      <c r="B138" s="139"/>
    </row>
    <row r="139" spans="1:2">
      <c r="A139" s="64"/>
      <c r="B139" s="139"/>
    </row>
    <row r="140" spans="1:2">
      <c r="A140" s="64"/>
      <c r="B140" s="139"/>
    </row>
    <row r="141" spans="1:2">
      <c r="A141" s="64"/>
      <c r="B141" s="139"/>
    </row>
    <row r="142" spans="1:2">
      <c r="A142" s="64"/>
      <c r="B142" s="139"/>
    </row>
    <row r="143" spans="1:2">
      <c r="A143" s="64"/>
      <c r="B143" s="139"/>
    </row>
    <row r="144" spans="1:2">
      <c r="A144" s="64"/>
      <c r="B144" s="139"/>
    </row>
    <row r="145" spans="1:13">
      <c r="A145" s="64"/>
      <c r="B145" s="139"/>
    </row>
    <row r="146" spans="1:13">
      <c r="A146" s="64"/>
      <c r="B146" s="139"/>
    </row>
    <row r="147" spans="1:13">
      <c r="A147" s="64"/>
      <c r="B147" s="139"/>
    </row>
    <row r="148" spans="1:13">
      <c r="A148" s="64"/>
      <c r="B148" s="139"/>
    </row>
    <row r="149" spans="1:13">
      <c r="A149" s="64"/>
      <c r="B149" s="139"/>
    </row>
    <row r="150" spans="1:13">
      <c r="A150" s="64"/>
      <c r="B150" s="139"/>
    </row>
    <row r="151" spans="1:13">
      <c r="A151" s="64"/>
      <c r="B151" s="139"/>
    </row>
    <row r="152" spans="1:13">
      <c r="A152" s="64"/>
      <c r="B152" s="139"/>
    </row>
    <row r="153" spans="1:13">
      <c r="A153" s="64"/>
      <c r="B153" s="139"/>
      <c r="L153" s="147"/>
      <c r="M153" s="147"/>
    </row>
    <row r="154" spans="1:13">
      <c r="A154" s="64"/>
      <c r="B154" s="139"/>
      <c r="L154" s="147"/>
      <c r="M154" s="147"/>
    </row>
    <row r="155" spans="1:13">
      <c r="A155" s="64"/>
      <c r="B155" s="139"/>
    </row>
    <row r="156" spans="1:13">
      <c r="A156" s="64"/>
      <c r="B156" s="139"/>
    </row>
    <row r="157" spans="1:13">
      <c r="A157" s="64"/>
      <c r="B157" s="139"/>
    </row>
    <row r="158" spans="1:13">
      <c r="A158" s="64"/>
      <c r="B158" s="139"/>
    </row>
    <row r="159" spans="1:13">
      <c r="A159" s="64"/>
      <c r="B159" s="139"/>
    </row>
    <row r="160" spans="1:13">
      <c r="A160" s="64"/>
      <c r="B160" s="139"/>
    </row>
    <row r="161" spans="1:2">
      <c r="A161" s="64"/>
      <c r="B161" s="139"/>
    </row>
    <row r="162" spans="1:2">
      <c r="A162" s="64"/>
      <c r="B162" s="139"/>
    </row>
    <row r="163" spans="1:2">
      <c r="A163" s="64"/>
      <c r="B163" s="139"/>
    </row>
    <row r="164" spans="1:2">
      <c r="A164" s="64"/>
      <c r="B164" s="139"/>
    </row>
    <row r="165" spans="1:2">
      <c r="A165" s="64"/>
      <c r="B165" s="139"/>
    </row>
    <row r="166" spans="1:2">
      <c r="A166" s="64"/>
      <c r="B166" s="139"/>
    </row>
    <row r="167" spans="1:2">
      <c r="A167" s="64"/>
      <c r="B167" s="139"/>
    </row>
    <row r="168" spans="1:2">
      <c r="A168" s="64"/>
      <c r="B168" s="139"/>
    </row>
    <row r="169" spans="1:2">
      <c r="A169" s="64"/>
      <c r="B169" s="139"/>
    </row>
    <row r="170" spans="1:2">
      <c r="A170" s="64"/>
      <c r="B170" s="139"/>
    </row>
    <row r="171" spans="1:2">
      <c r="A171" s="64"/>
      <c r="B171" s="139"/>
    </row>
    <row r="172" spans="1:2">
      <c r="A172" s="64"/>
      <c r="B172" s="139"/>
    </row>
    <row r="173" spans="1:2">
      <c r="A173" s="64"/>
      <c r="B173" s="139"/>
    </row>
    <row r="174" spans="1:2">
      <c r="A174" s="64"/>
      <c r="B174" s="139"/>
    </row>
    <row r="175" spans="1:2">
      <c r="A175" s="64"/>
      <c r="B175" s="139"/>
    </row>
    <row r="176" spans="1:2">
      <c r="A176" s="64"/>
      <c r="B176" s="139"/>
    </row>
    <row r="177" spans="1:12">
      <c r="A177" s="64"/>
      <c r="B177" s="139"/>
    </row>
    <row r="178" spans="1:12">
      <c r="A178" s="64"/>
      <c r="B178" s="139"/>
    </row>
    <row r="179" spans="1:12">
      <c r="A179" s="64"/>
      <c r="B179" s="139"/>
    </row>
    <row r="180" spans="1:12">
      <c r="A180" s="64"/>
      <c r="B180" s="139"/>
    </row>
    <row r="181" spans="1:12">
      <c r="A181" s="64"/>
      <c r="B181" s="139"/>
    </row>
    <row r="182" spans="1:12">
      <c r="A182" s="64"/>
      <c r="B182" s="139"/>
    </row>
    <row r="183" spans="1:12">
      <c r="A183" s="64"/>
      <c r="B183" s="139"/>
    </row>
    <row r="184" spans="1:12">
      <c r="A184" s="64"/>
      <c r="B184" s="139"/>
    </row>
    <row r="185" spans="1:12">
      <c r="A185" s="64"/>
      <c r="B185" s="139"/>
    </row>
    <row r="186" spans="1:12">
      <c r="A186" s="64"/>
      <c r="B186" s="139"/>
    </row>
    <row r="187" spans="1:12">
      <c r="A187" s="64"/>
      <c r="B187" s="139"/>
    </row>
    <row r="188" spans="1:12">
      <c r="A188" s="64"/>
      <c r="B188" s="139"/>
    </row>
    <row r="189" spans="1:12">
      <c r="A189" s="64"/>
      <c r="B189" s="139"/>
    </row>
    <row r="190" spans="1:12">
      <c r="A190" s="64"/>
      <c r="B190" s="139"/>
    </row>
    <row r="191" spans="1:12">
      <c r="A191" s="64"/>
      <c r="B191" s="139"/>
    </row>
    <row r="192" spans="1:12">
      <c r="A192" s="64"/>
      <c r="B192" s="139"/>
      <c r="L192" s="61"/>
    </row>
    <row r="193" spans="1:13">
      <c r="A193" s="64"/>
      <c r="B193" s="139"/>
      <c r="L193" s="61"/>
    </row>
    <row r="194" spans="1:13">
      <c r="A194" s="64"/>
      <c r="B194" s="139"/>
      <c r="L194" s="61"/>
    </row>
    <row r="195" spans="1:13">
      <c r="A195" s="64"/>
      <c r="B195" s="139"/>
      <c r="L195" s="61"/>
    </row>
    <row r="196" spans="1:13">
      <c r="A196" s="64"/>
      <c r="B196" s="139"/>
    </row>
    <row r="197" spans="1:13">
      <c r="A197" s="64"/>
      <c r="B197" s="139"/>
    </row>
    <row r="198" spans="1:13">
      <c r="A198" s="64"/>
      <c r="B198" s="139"/>
    </row>
    <row r="199" spans="1:13">
      <c r="A199" s="64"/>
      <c r="B199" s="139"/>
    </row>
    <row r="200" spans="1:13">
      <c r="A200" s="64"/>
      <c r="B200" s="139"/>
      <c r="L200" s="61"/>
    </row>
    <row r="201" spans="1:13">
      <c r="A201" s="64"/>
      <c r="B201" s="139"/>
      <c r="L201" s="61"/>
    </row>
    <row r="202" spans="1:13">
      <c r="A202" s="64"/>
      <c r="B202" s="139"/>
      <c r="L202" s="61"/>
    </row>
    <row r="203" spans="1:13">
      <c r="A203" s="64"/>
      <c r="B203" s="139"/>
      <c r="L203" s="159"/>
      <c r="M203" s="147"/>
    </row>
    <row r="204" spans="1:13">
      <c r="A204" s="64"/>
      <c r="B204" s="139"/>
      <c r="L204" s="159"/>
      <c r="M204" s="147"/>
    </row>
    <row r="205" spans="1:13">
      <c r="A205" s="64"/>
      <c r="B205" s="139"/>
    </row>
    <row r="206" spans="1:13">
      <c r="A206" s="64"/>
      <c r="B206" s="139"/>
    </row>
    <row r="207" spans="1:13">
      <c r="A207" s="64"/>
      <c r="B207" s="139"/>
    </row>
    <row r="208" spans="1:13">
      <c r="A208" s="64"/>
      <c r="B208" s="139"/>
    </row>
    <row r="209" spans="1:11">
      <c r="A209" s="64"/>
      <c r="B209" s="139"/>
    </row>
    <row r="210" spans="1:11">
      <c r="A210" s="64"/>
      <c r="B210" s="139"/>
    </row>
    <row r="211" spans="1:11">
      <c r="A211" s="64"/>
      <c r="B211" s="139"/>
    </row>
    <row r="212" spans="1:11">
      <c r="A212" s="64"/>
      <c r="B212" s="139"/>
    </row>
    <row r="213" spans="1:11">
      <c r="A213" s="64"/>
      <c r="B213" s="139"/>
    </row>
    <row r="214" spans="1:11">
      <c r="A214" s="152"/>
      <c r="B214" s="158"/>
      <c r="C214" s="147"/>
      <c r="D214" s="147"/>
      <c r="E214" s="147"/>
      <c r="F214" s="147"/>
      <c r="G214" s="147"/>
      <c r="H214" s="147"/>
      <c r="I214" s="147"/>
      <c r="J214" s="147"/>
      <c r="K214" s="147"/>
    </row>
    <row r="215" spans="1:11">
      <c r="A215" s="152"/>
      <c r="B215" s="158"/>
      <c r="C215" s="147"/>
      <c r="D215" s="147"/>
      <c r="E215" s="147"/>
      <c r="F215" s="147"/>
      <c r="G215" s="147"/>
      <c r="H215" s="147"/>
      <c r="I215" s="147"/>
      <c r="J215" s="147"/>
      <c r="K215" s="147"/>
    </row>
    <row r="216" spans="1:11">
      <c r="A216" s="64"/>
      <c r="B216" s="139"/>
    </row>
    <row r="217" spans="1:11">
      <c r="A217" s="64"/>
      <c r="B217" s="139"/>
    </row>
    <row r="218" spans="1:11">
      <c r="A218" s="64"/>
      <c r="B218" s="139"/>
    </row>
    <row r="219" spans="1:11">
      <c r="A219" s="64"/>
      <c r="B219" s="139"/>
    </row>
    <row r="220" spans="1:11">
      <c r="A220" s="64"/>
      <c r="B220" s="139"/>
    </row>
    <row r="221" spans="1:11">
      <c r="A221" s="64"/>
      <c r="B221" s="139"/>
    </row>
    <row r="316" spans="12:13">
      <c r="L316" s="79"/>
      <c r="M316" s="79"/>
    </row>
    <row r="319" spans="12:13">
      <c r="M319" s="73"/>
    </row>
    <row r="328" spans="12:13">
      <c r="L328" s="79"/>
    </row>
    <row r="329" spans="12:13">
      <c r="L329" s="87"/>
      <c r="M329" s="8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ﾑｼｶﾞﾚｲ市場_20130510</vt:lpstr>
      <vt:lpstr>ﾑｼｶﾞﾚｲ精密_20130522</vt:lpstr>
      <vt:lpstr>ﾑｼｶﾞﾚｲ市場_20131121</vt:lpstr>
      <vt:lpstr>ﾑｼｶﾞﾚｲ精密_20131121</vt:lpstr>
      <vt:lpstr>ﾑｼｶﾞﾚｲ市場_20131217</vt:lpstr>
      <vt:lpstr>ﾑｼｶﾞﾚｲ精密_20131217</vt:lpstr>
      <vt:lpstr>ｿｳﾊﾁ市場_20131113</vt:lpstr>
      <vt:lpstr>ｿｳﾊﾁ精密_20131113</vt:lpstr>
      <vt:lpstr>ｿｳﾊﾁ精密(小底)_20130426</vt:lpstr>
      <vt:lpstr>ｿｳﾊﾁ精密(小底)_20130509</vt:lpstr>
      <vt:lpstr>ｱｶｶﾞﾚｲ市場_20140222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900940</dc:creator>
  <cp:lastModifiedBy>500542</cp:lastModifiedBy>
  <dcterms:created xsi:type="dcterms:W3CDTF">2014-07-18T08:23:38Z</dcterms:created>
  <dcterms:modified xsi:type="dcterms:W3CDTF">2014-09-05T05:17:41Z</dcterms:modified>
</cp:coreProperties>
</file>