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03.ad.pref.shimane.jp\地域振興部\市町村課\03財政グループ\財政グループ共通\財政一般\公営企業一般\経営戦略\R3\220104経営比較分析表\04_市町村→県\12_美郷町\下水【経営比較分析表】2020_324485_47_1718\【経営比較分析表】2020_324485_47_1718\"/>
    </mc:Choice>
  </mc:AlternateContent>
  <workbookProtection workbookAlgorithmName="SHA-512" workbookHashValue="7dqlR03zi15ngFRB8XXnLXUDB5I/OFrND8YOpWyjAdYaG5QlRW2IpWqWzk6qIHIFWxI3ZLYap5NwAI9jqR8+Yg==" workbookSaltValue="HvXLfBiVUH/lrZc42bp6EQ=="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E86" i="4"/>
  <c r="AT10" i="4"/>
  <c r="AL10" i="4"/>
  <c r="AD10" i="4"/>
  <c r="I10" i="4"/>
  <c r="B10" i="4"/>
  <c r="AL8" i="4"/>
  <c r="P8" i="4"/>
  <c r="I8" i="4"/>
</calcChain>
</file>

<file path=xl/sharedStrings.xml><?xml version="1.0" encoding="utf-8"?>
<sst xmlns="http://schemas.openxmlformats.org/spreadsheetml/2006/main" count="236" uniqueCount="120">
  <si>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</si>
  <si>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</si>
  <si>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</si>
  <si>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</si>
  <si>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</si>
  <si>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</si>
  <si>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</si>
  <si>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</si>
  <si>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</si>
  <si>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</si>
  <si>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</si>
  <si>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</si>
  <si>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</si>
  <si>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</si>
  <si>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</si>
  <si>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</si>
  <si>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</si>
  <si>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</si>
  <si>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</si>
  <si>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</si>
  <si>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</si>
  <si>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</si>
  <si>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</si>
  <si>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</si>
  <si>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</si>
  <si>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</si>
  <si>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</si>
  <si>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</si>
  <si>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</si>
  <si>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</si>
  <si>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</si>
  <si>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</si>
  <si>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</si>
  <si>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</si>
  <si>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</si>
  <si>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</si>
  <si>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</si>
  <si>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</si>
  <si>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</si>
  <si>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</si>
  <si>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</si>
  <si>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</si>
  <si>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</si>
  <si>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</si>
  <si>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</si>
  <si>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</si>
  <si>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</si>
  <si>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</si>
  <si>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</si>
  <si>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</si>
  <si>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</si>
  <si>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</si>
  <si>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</si>
  <si>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</si>
  <si>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</si>
  <si>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</si>
  <si>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</si>
  <si>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</si>
  <si>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</si>
  <si>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</si>
  <si>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</si>
  <si>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</si>
  <si>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</si>
  <si>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</si>
  <si>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</si>
  <si>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</si>
  <si>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</si>
  <si>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</si>
  <si>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</si>
  <si>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</si>
  <si>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</si>
  <si>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</si>
  <si>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</si>
  <si>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</si>
  <si>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</si>
  <si>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</si>
  <si>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</si>
  <si>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</si>
  <si>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</si>
  <si>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</si>
  <si>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</si>
  <si>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</si>
  <si>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</si>
  <si>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</si>
  <si>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</si>
  <si>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</si>
  <si>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</si>
  <si>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</si>
  <si>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</si>
  <si>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</si>
  <si>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</si>
  <si>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</si>
  <si>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</si>
  <si>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</si>
  <si>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</si>
  <si>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</si>
  <si>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</si>
  <si>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</si>
  <si>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美郷町</t>
  </si>
  <si>
    <t>法非適用</t>
  </si>
  <si>
    <t>下水道事業</t>
  </si>
  <si>
    <t>小規模集合排水処理</t>
  </si>
  <si>
    <t>I2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</si>
  <si>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</si>
  <si>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</si>
  <si>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</si>
  <si>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</si>
  <si>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</si>
  <si>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</si>
  <si>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</si>
  <si>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</si>
  <si>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</si>
  <si>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</si>
  <si>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</si>
  <si>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</si>
  <si>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</si>
  <si>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</si>
  <si>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収益的収支比率はコロナ過の影響でステイホーム等により収入が増え、施設の修繕が少なかったため上がり、④企業債残高については、地方債の償還金が右肩下がりの傾向にあり収益的収支比率は100%に近い。⑤経費回収率及び⑥汚水処理原価とも類似団体と似通った傾向にあり、今後も同様に推移するものと思われる。⑦施設利用率は世帯利用が多く処理水量は多くなる傾向にあり、⑧水洗化率は類似団体の平均値よりも高く、施設ごとの接続率は高い。ただ、料金収入の大きな増加は見込めないことから経営の健全性･効率性の観点から維持管理費の最大限の抑制が必要である。</t>
    <phoneticPr fontId="4"/>
  </si>
  <si>
    <t>施設の最も古いもので平成13年供用開始となっている。現在、平成30年度末現在において、施設は12施設であるがいずれも小規模の施設であり管渠延長も短い。そのため、管渠の修繕費は現在発生していないが、機器類の老朽化も進んでおり、今後維持管理費を検討していく必要がある。</t>
    <phoneticPr fontId="4"/>
  </si>
  <si>
    <t>個々の施設が小規模であり、また、施設はそれぞれの団地ごとに整備している性質上、新たな加入者が増加することは考えられない。そのため、水洗化率を現状維持しつつ修繕費の増加を招かないように適正な維持管理において、健全性及び効率性を保つ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</si>
</sst>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A37-4F47-9561-A0B391ED4EDC}"/>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formatCode="#,##0.00;&quot;△&quot;#,##0.00;&quot;-&quot;">
                  <c:v>0.01</c:v>
                </c:pt>
                <c:pt idx="1">
                  <c:v>0</c:v>
                </c:pt>
                <c:pt idx="2">
                  <c:v>0</c:v>
                </c:pt>
                <c:pt idx="3">
                  <c:v>0</c:v>
                </c:pt>
                <c:pt idx="4">
                  <c:v>0</c:v>
                </c:pt>
              </c:numCache>
            </c:numRef>
          </c:val>
          <c:smooth val="0"/>
          <c:extLst>
            <c:ext xmlns:c16="http://schemas.microsoft.com/office/drawing/2014/chart" uri="{C3380CC4-5D6E-409C-BE32-E72D297353CC}">
              <c16:uniqueId val="{00000001-1A37-4F47-9561-A0B391ED4EDC}"/>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37</c:v>
                </c:pt>
                <c:pt idx="1">
                  <c:v>39</c:v>
                </c:pt>
                <c:pt idx="2">
                  <c:v>36.19</c:v>
                </c:pt>
                <c:pt idx="3">
                  <c:v>38.1</c:v>
                </c:pt>
                <c:pt idx="4">
                  <c:v>42.86</c:v>
                </c:pt>
              </c:numCache>
            </c:numRef>
          </c:val>
          <c:extLst>
            <c:ext xmlns:c16="http://schemas.microsoft.com/office/drawing/2014/chart" uri="{C3380CC4-5D6E-409C-BE32-E72D297353CC}">
              <c16:uniqueId val="{00000000-5858-4EE2-895D-6085E2796503}"/>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36.44</c:v>
                </c:pt>
                <c:pt idx="1">
                  <c:v>34.29</c:v>
                </c:pt>
                <c:pt idx="2">
                  <c:v>35.340000000000003</c:v>
                </c:pt>
                <c:pt idx="3">
                  <c:v>34.68</c:v>
                </c:pt>
                <c:pt idx="4">
                  <c:v>34.700000000000003</c:v>
                </c:pt>
              </c:numCache>
            </c:numRef>
          </c:val>
          <c:smooth val="0"/>
          <c:extLst>
            <c:ext xmlns:c16="http://schemas.microsoft.com/office/drawing/2014/chart" uri="{C3380CC4-5D6E-409C-BE32-E72D297353CC}">
              <c16:uniqueId val="{00000001-5858-4EE2-895D-6085E2796503}"/>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C8EB-44A7-BFC5-E05F4B763D27}"/>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89.93</c:v>
                </c:pt>
                <c:pt idx="1">
                  <c:v>89.88</c:v>
                </c:pt>
                <c:pt idx="2">
                  <c:v>91.52</c:v>
                </c:pt>
                <c:pt idx="3">
                  <c:v>90.33</c:v>
                </c:pt>
                <c:pt idx="4">
                  <c:v>90.04</c:v>
                </c:pt>
              </c:numCache>
            </c:numRef>
          </c:val>
          <c:smooth val="0"/>
          <c:extLst>
            <c:ext xmlns:c16="http://schemas.microsoft.com/office/drawing/2014/chart" uri="{C3380CC4-5D6E-409C-BE32-E72D297353CC}">
              <c16:uniqueId val="{00000001-C8EB-44A7-BFC5-E05F4B763D27}"/>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100.08</c:v>
                </c:pt>
                <c:pt idx="1">
                  <c:v>99.97</c:v>
                </c:pt>
                <c:pt idx="2">
                  <c:v>91.16</c:v>
                </c:pt>
                <c:pt idx="3">
                  <c:v>97.57</c:v>
                </c:pt>
                <c:pt idx="4">
                  <c:v>99.96</c:v>
                </c:pt>
              </c:numCache>
            </c:numRef>
          </c:val>
          <c:extLst>
            <c:ext xmlns:c16="http://schemas.microsoft.com/office/drawing/2014/chart" uri="{C3380CC4-5D6E-409C-BE32-E72D297353CC}">
              <c16:uniqueId val="{00000000-8013-4F2A-B601-0CBACE0731B5}"/>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013-4F2A-B601-0CBACE0731B5}"/>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7B1-4CCD-85D7-E84386466374}"/>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7B1-4CCD-85D7-E84386466374}"/>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821-414B-B217-5A1222F23160}"/>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821-414B-B217-5A1222F23160}"/>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AA9-4025-A45F-7FAE677FB814}"/>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AA9-4025-A45F-7FAE677FB814}"/>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4D9-480D-8DD3-5B925BBDBBE2}"/>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4D9-480D-8DD3-5B925BBDBBE2}"/>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873.85</c:v>
                </c:pt>
                <c:pt idx="1">
                  <c:v>808.67</c:v>
                </c:pt>
                <c:pt idx="2">
                  <c:v>1297.26</c:v>
                </c:pt>
                <c:pt idx="3">
                  <c:v>1169.49</c:v>
                </c:pt>
                <c:pt idx="4">
                  <c:v>925.94</c:v>
                </c:pt>
              </c:numCache>
            </c:numRef>
          </c:val>
          <c:extLst>
            <c:ext xmlns:c16="http://schemas.microsoft.com/office/drawing/2014/chart" uri="{C3380CC4-5D6E-409C-BE32-E72D297353CC}">
              <c16:uniqueId val="{00000000-9F5D-47A8-B924-F93FDFE2B0BA}"/>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1914.94</c:v>
                </c:pt>
                <c:pt idx="1">
                  <c:v>1759.36</c:v>
                </c:pt>
                <c:pt idx="2">
                  <c:v>1837.88</c:v>
                </c:pt>
                <c:pt idx="3">
                  <c:v>1748.51</c:v>
                </c:pt>
                <c:pt idx="4">
                  <c:v>1640.16</c:v>
                </c:pt>
              </c:numCache>
            </c:numRef>
          </c:val>
          <c:smooth val="0"/>
          <c:extLst>
            <c:ext xmlns:c16="http://schemas.microsoft.com/office/drawing/2014/chart" uri="{C3380CC4-5D6E-409C-BE32-E72D297353CC}">
              <c16:uniqueId val="{00000001-9F5D-47A8-B924-F93FDFE2B0BA}"/>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28.3</c:v>
                </c:pt>
                <c:pt idx="1">
                  <c:v>33.93</c:v>
                </c:pt>
                <c:pt idx="2">
                  <c:v>28.19</c:v>
                </c:pt>
                <c:pt idx="3">
                  <c:v>33.61</c:v>
                </c:pt>
                <c:pt idx="4">
                  <c:v>34.94</c:v>
                </c:pt>
              </c:numCache>
            </c:numRef>
          </c:val>
          <c:extLst>
            <c:ext xmlns:c16="http://schemas.microsoft.com/office/drawing/2014/chart" uri="{C3380CC4-5D6E-409C-BE32-E72D297353CC}">
              <c16:uniqueId val="{00000000-4A4A-4D5C-AA40-B054396BAEEC}"/>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34.020000000000003</c:v>
                </c:pt>
                <c:pt idx="1">
                  <c:v>37.200000000000003</c:v>
                </c:pt>
                <c:pt idx="2">
                  <c:v>35.03</c:v>
                </c:pt>
                <c:pt idx="3">
                  <c:v>34.99</c:v>
                </c:pt>
                <c:pt idx="4">
                  <c:v>38.270000000000003</c:v>
                </c:pt>
              </c:numCache>
            </c:numRef>
          </c:val>
          <c:smooth val="0"/>
          <c:extLst>
            <c:ext xmlns:c16="http://schemas.microsoft.com/office/drawing/2014/chart" uri="{C3380CC4-5D6E-409C-BE32-E72D297353CC}">
              <c16:uniqueId val="{00000001-4A4A-4D5C-AA40-B054396BAEEC}"/>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583.26</c:v>
                </c:pt>
                <c:pt idx="1">
                  <c:v>471.24</c:v>
                </c:pt>
                <c:pt idx="2">
                  <c:v>554.38</c:v>
                </c:pt>
                <c:pt idx="3">
                  <c:v>474.88</c:v>
                </c:pt>
                <c:pt idx="4">
                  <c:v>452.47</c:v>
                </c:pt>
              </c:numCache>
            </c:numRef>
          </c:val>
          <c:extLst>
            <c:ext xmlns:c16="http://schemas.microsoft.com/office/drawing/2014/chart" uri="{C3380CC4-5D6E-409C-BE32-E72D297353CC}">
              <c16:uniqueId val="{00000000-7BEA-493A-AAE3-C12995AACE3A}"/>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553.77</c:v>
                </c:pt>
                <c:pt idx="1">
                  <c:v>508.64</c:v>
                </c:pt>
                <c:pt idx="2">
                  <c:v>525.22</c:v>
                </c:pt>
                <c:pt idx="3">
                  <c:v>520.91999999999996</c:v>
                </c:pt>
                <c:pt idx="4">
                  <c:v>486.77</c:v>
                </c:pt>
              </c:numCache>
            </c:numRef>
          </c:val>
          <c:smooth val="0"/>
          <c:extLst>
            <c:ext xmlns:c16="http://schemas.microsoft.com/office/drawing/2014/chart" uri="{C3380CC4-5D6E-409C-BE32-E72D297353CC}">
              <c16:uniqueId val="{00000001-7BEA-493A-AAE3-C12995AACE3A}"/>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【1,650.58】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【38.66】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V1" zoomScaleNormal="100" workbookViewId="0">
      <selection activeCell="BM84" sqref="BM8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島根県　美郷町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小規模集合排水処理</v>
      </c>
      <c r="Q8" s="72"/>
      <c r="R8" s="72"/>
      <c r="S8" s="72"/>
      <c r="T8" s="72"/>
      <c r="U8" s="72"/>
      <c r="V8" s="72"/>
      <c r="W8" s="72" t="str">
        <f>データ!L6</f>
        <v>I2</v>
      </c>
      <c r="X8" s="72"/>
      <c r="Y8" s="72"/>
      <c r="Z8" s="72"/>
      <c r="AA8" s="72"/>
      <c r="AB8" s="72"/>
      <c r="AC8" s="72"/>
      <c r="AD8" s="73" t="str">
        <f>データ!$M$6</f>
        <v>非設置</v>
      </c>
      <c r="AE8" s="73"/>
      <c r="AF8" s="73"/>
      <c r="AG8" s="73"/>
      <c r="AH8" s="73"/>
      <c r="AI8" s="73"/>
      <c r="AJ8" s="73"/>
      <c r="AK8" s="3"/>
      <c r="AL8" s="69">
        <f>データ!S6</f>
        <v>4499</v>
      </c>
      <c r="AM8" s="69"/>
      <c r="AN8" s="69"/>
      <c r="AO8" s="69"/>
      <c r="AP8" s="69"/>
      <c r="AQ8" s="69"/>
      <c r="AR8" s="69"/>
      <c r="AS8" s="69"/>
      <c r="AT8" s="68">
        <f>データ!T6</f>
        <v>282.92</v>
      </c>
      <c r="AU8" s="68"/>
      <c r="AV8" s="68"/>
      <c r="AW8" s="68"/>
      <c r="AX8" s="68"/>
      <c r="AY8" s="68"/>
      <c r="AZ8" s="68"/>
      <c r="BA8" s="68"/>
      <c r="BB8" s="68">
        <f>データ!U6</f>
        <v>15.9</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5.51</v>
      </c>
      <c r="Q10" s="68"/>
      <c r="R10" s="68"/>
      <c r="S10" s="68"/>
      <c r="T10" s="68"/>
      <c r="U10" s="68"/>
      <c r="V10" s="68"/>
      <c r="W10" s="68">
        <f>データ!Q6</f>
        <v>100</v>
      </c>
      <c r="X10" s="68"/>
      <c r="Y10" s="68"/>
      <c r="Z10" s="68"/>
      <c r="AA10" s="68"/>
      <c r="AB10" s="68"/>
      <c r="AC10" s="68"/>
      <c r="AD10" s="69">
        <f>データ!R6</f>
        <v>3010</v>
      </c>
      <c r="AE10" s="69"/>
      <c r="AF10" s="69"/>
      <c r="AG10" s="69"/>
      <c r="AH10" s="69"/>
      <c r="AI10" s="69"/>
      <c r="AJ10" s="69"/>
      <c r="AK10" s="2"/>
      <c r="AL10" s="69">
        <f>データ!V6</f>
        <v>245</v>
      </c>
      <c r="AM10" s="69"/>
      <c r="AN10" s="69"/>
      <c r="AO10" s="69"/>
      <c r="AP10" s="69"/>
      <c r="AQ10" s="69"/>
      <c r="AR10" s="69"/>
      <c r="AS10" s="69"/>
      <c r="AT10" s="68">
        <f>データ!W6</f>
        <v>0.05</v>
      </c>
      <c r="AU10" s="68"/>
      <c r="AV10" s="68"/>
      <c r="AW10" s="68"/>
      <c r="AX10" s="68"/>
      <c r="AY10" s="68"/>
      <c r="AZ10" s="68"/>
      <c r="BA10" s="68"/>
      <c r="BB10" s="68">
        <f>データ!X6</f>
        <v>4900</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117</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118</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119</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【1,650.58】</v>
      </c>
      <c r="I86" s="26" t="str">
        <f>データ!CA6</f>
        <v>【38.66】</v>
      </c>
      <c r="J86" s="26" t="str">
        <f>データ!CL6</f>
        <v>【481.20】</v>
      </c>
      <c r="K86" s="26" t="str">
        <f>データ!CW6</f>
        <v>【34.97】</v>
      </c>
      <c r="L86" s="26" t="str">
        <f>データ!DH6</f>
        <v>【89.89】</v>
      </c>
      <c r="M86" s="26" t="s">
        <v>44</v>
      </c>
      <c r="N86" s="26" t="s">
        <v>44</v>
      </c>
      <c r="O86" s="26" t="str">
        <f>データ!EO6</f>
        <v>【0.00】</v>
      </c>
    </row>
  </sheetData>
  <sheetProtection algorithmName="SHA-512" hashValue="scW+uqIOxPKXOXVgSMxQWcvRc6ygHG5j23Kn+OlTmtzBNtdShq1Ap6b3x8M42g6ywoemMnrfM4AYyeg+xJvoHg==" saltValue="X7wlTK95ymL1/24spSK5m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2020</v>
      </c>
      <c r="C6" s="33">
        <f t="shared" ref="C6:X6" si="3">C7</f>
        <v>324485</v>
      </c>
      <c r="D6" s="33">
        <f t="shared" si="3"/>
        <v>47</v>
      </c>
      <c r="E6" s="33">
        <f t="shared" si="3"/>
        <v>17</v>
      </c>
      <c r="F6" s="33">
        <f t="shared" si="3"/>
        <v>9</v>
      </c>
      <c r="G6" s="33">
        <f t="shared" si="3"/>
        <v>0</v>
      </c>
      <c r="H6" s="33" t="str">
        <f t="shared" si="3"/>
        <v>島根県　美郷町</v>
      </c>
      <c r="I6" s="33" t="str">
        <f t="shared" si="3"/>
        <v>法非適用</v>
      </c>
      <c r="J6" s="33" t="str">
        <f t="shared" si="3"/>
        <v>下水道事業</v>
      </c>
      <c r="K6" s="33" t="str">
        <f t="shared" si="3"/>
        <v>小規模集合排水処理</v>
      </c>
      <c r="L6" s="33" t="str">
        <f t="shared" si="3"/>
        <v>I2</v>
      </c>
      <c r="M6" s="33" t="str">
        <f t="shared" si="3"/>
        <v>非設置</v>
      </c>
      <c r="N6" s="34" t="str">
        <f t="shared" si="3"/>
        <v>-</v>
      </c>
      <c r="O6" s="34" t="str">
        <f t="shared" si="3"/>
        <v>該当数値なし</v>
      </c>
      <c r="P6" s="34">
        <f t="shared" si="3"/>
        <v>5.51</v>
      </c>
      <c r="Q6" s="34">
        <f t="shared" si="3"/>
        <v>100</v>
      </c>
      <c r="R6" s="34">
        <f t="shared" si="3"/>
        <v>3010</v>
      </c>
      <c r="S6" s="34">
        <f t="shared" si="3"/>
        <v>4499</v>
      </c>
      <c r="T6" s="34">
        <f t="shared" si="3"/>
        <v>282.92</v>
      </c>
      <c r="U6" s="34">
        <f t="shared" si="3"/>
        <v>15.9</v>
      </c>
      <c r="V6" s="34">
        <f t="shared" si="3"/>
        <v>245</v>
      </c>
      <c r="W6" s="34">
        <f t="shared" si="3"/>
        <v>0.05</v>
      </c>
      <c r="X6" s="34">
        <f t="shared" si="3"/>
        <v>4900</v>
      </c>
      <c r="Y6" s="35">
        <f>IF(Y7="",NA(),Y7)</f>
        <v>100.08</v>
      </c>
      <c r="Z6" s="35">
        <f t="shared" ref="Z6:AH6" si="4">IF(Z7="",NA(),Z7)</f>
        <v>99.97</v>
      </c>
      <c r="AA6" s="35">
        <f t="shared" si="4"/>
        <v>91.16</v>
      </c>
      <c r="AB6" s="35">
        <f t="shared" si="4"/>
        <v>97.57</v>
      </c>
      <c r="AC6" s="35">
        <f t="shared" si="4"/>
        <v>99.96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873.85</v>
      </c>
      <c r="BG6" s="35">
        <f t="shared" ref="BG6:BO6" si="7">IF(BG7="",NA(),BG7)</f>
        <v>808.67</v>
      </c>
      <c r="BH6" s="35">
        <f t="shared" si="7"/>
        <v>1297.26</v>
      </c>
      <c r="BI6" s="35">
        <f t="shared" si="7"/>
        <v>1169.49</v>
      </c>
      <c r="BJ6" s="35">
        <f t="shared" si="7"/>
        <v>925.94</v>
      </c>
      <c r="BK6" s="35">
        <f t="shared" si="7"/>
        <v>1914.94</v>
      </c>
      <c r="BL6" s="35">
        <f t="shared" si="7"/>
        <v>1759.36</v>
      </c>
      <c r="BM6" s="35">
        <f t="shared" si="7"/>
        <v>1837.88</v>
      </c>
      <c r="BN6" s="35">
        <f t="shared" si="7"/>
        <v>1748.51</v>
      </c>
      <c r="BO6" s="35">
        <f t="shared" si="7"/>
        <v>1640.16</v>
      </c>
      <c r="BP6" s="34" t="str">
        <f>IF(BP7="","",IF(BP7="-","【-】","【"&amp;SUBSTITUTE(TEXT(BP7,"#,##0.00"),"-","△")&amp;"】"))</f>
        <v>【1,650.58】</v>
      </c>
      <c r="BQ6" s="35">
        <f>IF(BQ7="",NA(),BQ7)</f>
        <v>28.3</v>
      </c>
      <c r="BR6" s="35">
        <f t="shared" ref="BR6:BZ6" si="8">IF(BR7="",NA(),BR7)</f>
        <v>33.93</v>
      </c>
      <c r="BS6" s="35">
        <f t="shared" si="8"/>
        <v>28.19</v>
      </c>
      <c r="BT6" s="35">
        <f t="shared" si="8"/>
        <v>33.61</v>
      </c>
      <c r="BU6" s="35">
        <f t="shared" si="8"/>
        <v>34.94</v>
      </c>
      <c r="BV6" s="35">
        <f t="shared" si="8"/>
        <v>34.020000000000003</v>
      </c>
      <c r="BW6" s="35">
        <f t="shared" si="8"/>
        <v>37.200000000000003</v>
      </c>
      <c r="BX6" s="35">
        <f t="shared" si="8"/>
        <v>35.03</v>
      </c>
      <c r="BY6" s="35">
        <f t="shared" si="8"/>
        <v>34.99</v>
      </c>
      <c r="BZ6" s="35">
        <f t="shared" si="8"/>
        <v>38.270000000000003</v>
      </c>
      <c r="CA6" s="34" t="str">
        <f>IF(CA7="","",IF(CA7="-","【-】","【"&amp;SUBSTITUTE(TEXT(CA7,"#,##0.00"),"-","△")&amp;"】"))</f>
        <v>【38.66】</v>
      </c>
      <c r="CB6" s="35">
        <f>IF(CB7="",NA(),CB7)</f>
        <v>583.26</v>
      </c>
      <c r="CC6" s="35">
        <f t="shared" ref="CC6:CK6" si="9">IF(CC7="",NA(),CC7)</f>
        <v>471.24</v>
      </c>
      <c r="CD6" s="35">
        <f t="shared" si="9"/>
        <v>554.38</v>
      </c>
      <c r="CE6" s="35">
        <f t="shared" si="9"/>
        <v>474.88</v>
      </c>
      <c r="CF6" s="35">
        <f t="shared" si="9"/>
        <v>452.47</v>
      </c>
      <c r="CG6" s="35">
        <f t="shared" si="9"/>
        <v>553.77</v>
      </c>
      <c r="CH6" s="35">
        <f t="shared" si="9"/>
        <v>508.64</v>
      </c>
      <c r="CI6" s="35">
        <f t="shared" si="9"/>
        <v>525.22</v>
      </c>
      <c r="CJ6" s="35">
        <f t="shared" si="9"/>
        <v>520.91999999999996</v>
      </c>
      <c r="CK6" s="35">
        <f t="shared" si="9"/>
        <v>486.77</v>
      </c>
      <c r="CL6" s="34" t="str">
        <f>IF(CL7="","",IF(CL7="-","【-】","【"&amp;SUBSTITUTE(TEXT(CL7,"#,##0.00"),"-","△")&amp;"】"))</f>
        <v>【481.20】</v>
      </c>
      <c r="CM6" s="35">
        <f>IF(CM7="",NA(),CM7)</f>
        <v>37</v>
      </c>
      <c r="CN6" s="35">
        <f t="shared" ref="CN6:CV6" si="10">IF(CN7="",NA(),CN7)</f>
        <v>39</v>
      </c>
      <c r="CO6" s="35">
        <f t="shared" si="10"/>
        <v>36.19</v>
      </c>
      <c r="CP6" s="35">
        <f t="shared" si="10"/>
        <v>38.1</v>
      </c>
      <c r="CQ6" s="35">
        <f t="shared" si="10"/>
        <v>42.86</v>
      </c>
      <c r="CR6" s="35">
        <f t="shared" si="10"/>
        <v>36.44</v>
      </c>
      <c r="CS6" s="35">
        <f t="shared" si="10"/>
        <v>34.29</v>
      </c>
      <c r="CT6" s="35">
        <f t="shared" si="10"/>
        <v>35.340000000000003</v>
      </c>
      <c r="CU6" s="35">
        <f t="shared" si="10"/>
        <v>34.68</v>
      </c>
      <c r="CV6" s="35">
        <f t="shared" si="10"/>
        <v>34.700000000000003</v>
      </c>
      <c r="CW6" s="34" t="str">
        <f>IF(CW7="","",IF(CW7="-","【-】","【"&amp;SUBSTITUTE(TEXT(CW7,"#,##0.00"),"-","△")&amp;"】"))</f>
        <v>【34.97】</v>
      </c>
      <c r="CX6" s="35">
        <f>IF(CX7="",NA(),CX7)</f>
        <v>100</v>
      </c>
      <c r="CY6" s="35">
        <f t="shared" ref="CY6:DG6" si="11">IF(CY7="",NA(),CY7)</f>
        <v>100</v>
      </c>
      <c r="CZ6" s="35">
        <f t="shared" si="11"/>
        <v>100</v>
      </c>
      <c r="DA6" s="35">
        <f t="shared" si="11"/>
        <v>100</v>
      </c>
      <c r="DB6" s="35">
        <f t="shared" si="11"/>
        <v>100</v>
      </c>
      <c r="DC6" s="35">
        <f t="shared" si="11"/>
        <v>89.93</v>
      </c>
      <c r="DD6" s="35">
        <f t="shared" si="11"/>
        <v>89.88</v>
      </c>
      <c r="DE6" s="35">
        <f t="shared" si="11"/>
        <v>91.52</v>
      </c>
      <c r="DF6" s="35">
        <f t="shared" si="11"/>
        <v>90.33</v>
      </c>
      <c r="DG6" s="35">
        <f t="shared" si="11"/>
        <v>90.04</v>
      </c>
      <c r="DH6" s="34" t="str">
        <f>IF(DH7="","",IF(DH7="-","【-】","【"&amp;SUBSTITUTE(TEXT(DH7,"#,##0.00"),"-","△")&amp;"】"))</f>
        <v>【89.89】</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0.01</v>
      </c>
      <c r="EK6" s="34">
        <f t="shared" si="14"/>
        <v>0</v>
      </c>
      <c r="EL6" s="34">
        <f t="shared" si="14"/>
        <v>0</v>
      </c>
      <c r="EM6" s="34">
        <f t="shared" si="14"/>
        <v>0</v>
      </c>
      <c r="EN6" s="34">
        <f t="shared" si="14"/>
        <v>0</v>
      </c>
      <c r="EO6" s="34" t="str">
        <f>IF(EO7="","",IF(EO7="-","【-】","【"&amp;SUBSTITUTE(TEXT(EO7,"#,##0.00"),"-","△")&amp;"】"))</f>
        <v>【0.00】</v>
      </c>
    </row>
    <row r="7" spans="1:145" s="36" customFormat="1" x14ac:dyDescent="0.15">
      <c r="A7" s="28"/>
      <c r="B7" s="37">
        <v>2020</v>
      </c>
      <c r="C7" s="37">
        <v>324485</v>
      </c>
      <c r="D7" s="37">
        <v>47</v>
      </c>
      <c r="E7" s="37">
        <v>17</v>
      </c>
      <c r="F7" s="37">
        <v>9</v>
      </c>
      <c r="G7" s="37">
        <v>0</v>
      </c>
      <c r="H7" s="37" t="s">
        <v>98</v>
      </c>
      <c r="I7" s="37" t="s">
        <v>99</v>
      </c>
      <c r="J7" s="37" t="s">
        <v>100</v>
      </c>
      <c r="K7" s="37" t="s">
        <v>101</v>
      </c>
      <c r="L7" s="37" t="s">
        <v>102</v>
      </c>
      <c r="M7" s="37" t="s">
        <v>103</v>
      </c>
      <c r="N7" s="38" t="s">
        <v>104</v>
      </c>
      <c r="O7" s="38" t="s">
        <v>105</v>
      </c>
      <c r="P7" s="38">
        <v>5.51</v>
      </c>
      <c r="Q7" s="38">
        <v>100</v>
      </c>
      <c r="R7" s="38">
        <v>3010</v>
      </c>
      <c r="S7" s="38">
        <v>4499</v>
      </c>
      <c r="T7" s="38">
        <v>282.92</v>
      </c>
      <c r="U7" s="38">
        <v>15.9</v>
      </c>
      <c r="V7" s="38">
        <v>245</v>
      </c>
      <c r="W7" s="38">
        <v>0.05</v>
      </c>
      <c r="X7" s="38">
        <v>4900</v>
      </c>
      <c r="Y7" s="38">
        <v>100.08</v>
      </c>
      <c r="Z7" s="38">
        <v>99.97</v>
      </c>
      <c r="AA7" s="38">
        <v>91.16</v>
      </c>
      <c r="AB7" s="38">
        <v>97.57</v>
      </c>
      <c r="AC7" s="38">
        <v>99.96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873.85</v>
      </c>
      <c r="BG7" s="38">
        <v>808.67</v>
      </c>
      <c r="BH7" s="38">
        <v>1297.26</v>
      </c>
      <c r="BI7" s="38">
        <v>1169.49</v>
      </c>
      <c r="BJ7" s="38">
        <v>925.94</v>
      </c>
      <c r="BK7" s="38">
        <v>1914.94</v>
      </c>
      <c r="BL7" s="38">
        <v>1759.36</v>
      </c>
      <c r="BM7" s="38">
        <v>1837.88</v>
      </c>
      <c r="BN7" s="38">
        <v>1748.51</v>
      </c>
      <c r="BO7" s="38">
        <v>1640.16</v>
      </c>
      <c r="BP7" s="38">
        <v>1650.58</v>
      </c>
      <c r="BQ7" s="38">
        <v>28.3</v>
      </c>
      <c r="BR7" s="38">
        <v>33.93</v>
      </c>
      <c r="BS7" s="38">
        <v>28.19</v>
      </c>
      <c r="BT7" s="38">
        <v>33.61</v>
      </c>
      <c r="BU7" s="38">
        <v>34.94</v>
      </c>
      <c r="BV7" s="38">
        <v>34.020000000000003</v>
      </c>
      <c r="BW7" s="38">
        <v>37.200000000000003</v>
      </c>
      <c r="BX7" s="38">
        <v>35.03</v>
      </c>
      <c r="BY7" s="38">
        <v>34.99</v>
      </c>
      <c r="BZ7" s="38">
        <v>38.270000000000003</v>
      </c>
      <c r="CA7" s="38">
        <v>38.659999999999997</v>
      </c>
      <c r="CB7" s="38">
        <v>583.26</v>
      </c>
      <c r="CC7" s="38">
        <v>471.24</v>
      </c>
      <c r="CD7" s="38">
        <v>554.38</v>
      </c>
      <c r="CE7" s="38">
        <v>474.88</v>
      </c>
      <c r="CF7" s="38">
        <v>452.47</v>
      </c>
      <c r="CG7" s="38">
        <v>553.77</v>
      </c>
      <c r="CH7" s="38">
        <v>508.64</v>
      </c>
      <c r="CI7" s="38">
        <v>525.22</v>
      </c>
      <c r="CJ7" s="38">
        <v>520.91999999999996</v>
      </c>
      <c r="CK7" s="38">
        <v>486.77</v>
      </c>
      <c r="CL7" s="38">
        <v>481.2</v>
      </c>
      <c r="CM7" s="38">
        <v>37</v>
      </c>
      <c r="CN7" s="38">
        <v>39</v>
      </c>
      <c r="CO7" s="38">
        <v>36.19</v>
      </c>
      <c r="CP7" s="38">
        <v>38.1</v>
      </c>
      <c r="CQ7" s="38">
        <v>42.86</v>
      </c>
      <c r="CR7" s="38">
        <v>36.44</v>
      </c>
      <c r="CS7" s="38">
        <v>34.29</v>
      </c>
      <c r="CT7" s="38">
        <v>35.340000000000003</v>
      </c>
      <c r="CU7" s="38">
        <v>34.68</v>
      </c>
      <c r="CV7" s="38">
        <v>34.700000000000003</v>
      </c>
      <c r="CW7" s="38">
        <v>34.97</v>
      </c>
      <c r="CX7" s="38">
        <v>100</v>
      </c>
      <c r="CY7" s="38">
        <v>100</v>
      </c>
      <c r="CZ7" s="38">
        <v>100</v>
      </c>
      <c r="DA7" s="38">
        <v>100</v>
      </c>
      <c r="DB7" s="38">
        <v>100</v>
      </c>
      <c r="DC7" s="38">
        <v>89.93</v>
      </c>
      <c r="DD7" s="38">
        <v>89.88</v>
      </c>
      <c r="DE7" s="38">
        <v>91.52</v>
      </c>
      <c r="DF7" s="38">
        <v>90.33</v>
      </c>
      <c r="DG7" s="38">
        <v>90.04</v>
      </c>
      <c r="DH7" s="38">
        <v>89.89</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0.01</v>
      </c>
      <c r="EK7" s="38">
        <v>0</v>
      </c>
      <c r="EL7" s="38">
        <v>0</v>
      </c>
      <c r="EM7" s="38">
        <v>0</v>
      </c>
      <c r="EN7" s="38">
        <v>0</v>
      </c>
      <c r="EO7" s="38">
        <v>0</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111</v>
      </c>
    </row>
    <row r="12" spans="1:145" x14ac:dyDescent="0.15">
      <c r="B12">
        <v>1</v>
      </c>
      <c r="C12">
        <v>1</v>
      </c>
      <c r="D12">
        <v>1</v>
      </c>
      <c r="E12">
        <v>1</v>
      </c>
      <c r="F12">
        <v>2</v>
      </c>
      <c r="G12" t="s">
        <v>112</v>
      </c>
    </row>
    <row r="13" spans="1:145" x14ac:dyDescent="0.15">
      <c r="B13" t="s">
        <v>113</v>
      </c>
      <c r="C13" t="s">
        <v>114</v>
      </c>
      <c r="D13" t="s">
        <v>113</v>
      </c>
      <c r="E13" t="s">
        <v>115</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2022-02-20T06:34:33Z</cp:lastPrinted>
  <dcterms:created xsi:type="dcterms:W3CDTF">2021-12-03T08:08:14Z</dcterms:created>
  <dcterms:modified xsi:type="dcterms:W3CDTF">2022-02-20T06:34:34Z</dcterms:modified>
  <cp:category/>
</cp:coreProperties>
</file>